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35" windowWidth="15600" windowHeight="9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73" i="1" l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H559" i="1"/>
  <c r="G559" i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25" i="1"/>
  <c r="G405" i="1"/>
  <c r="F405" i="1"/>
  <c r="B396" i="1"/>
  <c r="A396" i="1"/>
  <c r="J395" i="1"/>
  <c r="I395" i="1"/>
  <c r="H395" i="1"/>
  <c r="G395" i="1"/>
  <c r="F395" i="1"/>
  <c r="B392" i="1"/>
  <c r="A392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F368" i="1"/>
  <c r="B364" i="1"/>
  <c r="A364" i="1"/>
  <c r="F363" i="1"/>
  <c r="B354" i="1"/>
  <c r="A354" i="1"/>
  <c r="J353" i="1"/>
  <c r="I353" i="1"/>
  <c r="H353" i="1"/>
  <c r="G353" i="1"/>
  <c r="F353" i="1"/>
  <c r="B350" i="1"/>
  <c r="A350" i="1"/>
  <c r="J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B322" i="1"/>
  <c r="A322" i="1"/>
  <c r="J321" i="1"/>
  <c r="F321" i="1"/>
  <c r="B312" i="1"/>
  <c r="A312" i="1"/>
  <c r="J311" i="1"/>
  <c r="I311" i="1"/>
  <c r="H311" i="1"/>
  <c r="G311" i="1"/>
  <c r="F311" i="1"/>
  <c r="B308" i="1"/>
  <c r="A308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B196" i="1"/>
  <c r="A196" i="1"/>
  <c r="J195" i="1"/>
  <c r="I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F153" i="1"/>
  <c r="B144" i="1"/>
  <c r="A144" i="1"/>
  <c r="J143" i="1"/>
  <c r="I143" i="1"/>
  <c r="H143" i="1"/>
  <c r="G143" i="1"/>
  <c r="F143" i="1"/>
  <c r="B140" i="1"/>
  <c r="A140" i="1"/>
  <c r="I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B112" i="1"/>
  <c r="A112" i="1"/>
  <c r="B102" i="1"/>
  <c r="A102" i="1"/>
  <c r="J101" i="1"/>
  <c r="I101" i="1"/>
  <c r="H101" i="1"/>
  <c r="G101" i="1"/>
  <c r="F101" i="1"/>
  <c r="B98" i="1"/>
  <c r="A98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B70" i="1"/>
  <c r="A70" i="1"/>
  <c r="J69" i="1"/>
  <c r="F69" i="1"/>
  <c r="B60" i="1"/>
  <c r="A60" i="1"/>
  <c r="J59" i="1"/>
  <c r="I59" i="1"/>
  <c r="H59" i="1"/>
  <c r="G59" i="1"/>
  <c r="F59" i="1"/>
  <c r="B56" i="1"/>
  <c r="A56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F27" i="1"/>
  <c r="B18" i="1"/>
  <c r="A18" i="1"/>
  <c r="J17" i="1"/>
  <c r="I17" i="1"/>
  <c r="H17" i="1"/>
  <c r="G17" i="1"/>
  <c r="F17" i="1"/>
  <c r="B14" i="1"/>
  <c r="A14" i="1"/>
  <c r="F13" i="1"/>
  <c r="H509" i="1" l="1"/>
  <c r="H173" i="1"/>
  <c r="F257" i="1"/>
  <c r="I383" i="1"/>
  <c r="J257" i="1"/>
  <c r="F425" i="1"/>
  <c r="I551" i="1"/>
  <c r="G131" i="1"/>
  <c r="F89" i="1"/>
  <c r="J89" i="1"/>
  <c r="I47" i="1"/>
  <c r="J47" i="1"/>
  <c r="F215" i="1"/>
  <c r="G257" i="1"/>
  <c r="G425" i="1"/>
  <c r="H467" i="1"/>
  <c r="I509" i="1"/>
  <c r="F551" i="1"/>
  <c r="G593" i="1"/>
  <c r="H47" i="1"/>
  <c r="F131" i="1"/>
  <c r="J131" i="1"/>
  <c r="G173" i="1"/>
  <c r="H215" i="1"/>
  <c r="I257" i="1"/>
  <c r="F299" i="1"/>
  <c r="J299" i="1"/>
  <c r="H383" i="1"/>
  <c r="I425" i="1"/>
  <c r="F467" i="1"/>
  <c r="J467" i="1"/>
  <c r="H551" i="1"/>
  <c r="I593" i="1"/>
  <c r="F47" i="1"/>
  <c r="H131" i="1"/>
  <c r="J215" i="1"/>
  <c r="H299" i="1"/>
  <c r="F383" i="1"/>
  <c r="J551" i="1"/>
  <c r="G47" i="1"/>
  <c r="H89" i="1"/>
  <c r="G215" i="1"/>
  <c r="H257" i="1"/>
  <c r="I299" i="1"/>
  <c r="F341" i="1"/>
  <c r="G383" i="1"/>
  <c r="H425" i="1"/>
  <c r="I467" i="1"/>
  <c r="F509" i="1"/>
  <c r="J509" i="1"/>
  <c r="G551" i="1"/>
  <c r="H593" i="1"/>
  <c r="G594" i="1" l="1"/>
  <c r="I594" i="1"/>
  <c r="F594" i="1"/>
  <c r="H594" i="1"/>
  <c r="J594" i="1"/>
  <c r="L494" i="1"/>
  <c r="L326" i="1"/>
  <c r="L368" i="1"/>
  <c r="L410" i="1"/>
  <c r="L452" i="1"/>
  <c r="L573" i="1"/>
  <c r="L578" i="1"/>
  <c r="L341" i="1"/>
  <c r="L311" i="1"/>
  <c r="L46" i="1"/>
  <c r="L333" i="1"/>
  <c r="L594" i="1"/>
  <c r="L340" i="1"/>
  <c r="L227" i="1"/>
  <c r="L257" i="1"/>
  <c r="L383" i="1"/>
  <c r="L353" i="1"/>
  <c r="L375" i="1"/>
  <c r="L459" i="1"/>
  <c r="L299" i="1"/>
  <c r="L269" i="1"/>
  <c r="L425" i="1"/>
  <c r="L395" i="1"/>
  <c r="L417" i="1"/>
  <c r="L215" i="1"/>
  <c r="L185" i="1"/>
  <c r="L551" i="1"/>
  <c r="L521" i="1"/>
  <c r="L382" i="1"/>
  <c r="L207" i="1"/>
  <c r="L81" i="1"/>
  <c r="L585" i="1"/>
  <c r="L550" i="1"/>
  <c r="L242" i="1"/>
  <c r="L237" i="1"/>
  <c r="L88" i="1"/>
  <c r="L284" i="1"/>
  <c r="L279" i="1"/>
  <c r="L563" i="1"/>
  <c r="L593" i="1"/>
  <c r="L59" i="1"/>
  <c r="L89" i="1"/>
  <c r="L101" i="1"/>
  <c r="L131" i="1"/>
  <c r="L479" i="1"/>
  <c r="L509" i="1"/>
  <c r="L256" i="1"/>
  <c r="L17" i="1"/>
  <c r="L47" i="1"/>
  <c r="L165" i="1"/>
  <c r="L466" i="1"/>
  <c r="L531" i="1"/>
  <c r="L536" i="1"/>
  <c r="L123" i="1"/>
  <c r="L467" i="1"/>
  <c r="L437" i="1"/>
  <c r="L298" i="1"/>
  <c r="L214" i="1"/>
  <c r="L173" i="1"/>
  <c r="L143" i="1"/>
  <c r="L501" i="1"/>
  <c r="L592" i="1"/>
  <c r="L424" i="1"/>
  <c r="L130" i="1"/>
  <c r="L249" i="1"/>
  <c r="L39" i="1"/>
  <c r="L543" i="1"/>
  <c r="L508" i="1"/>
  <c r="L291" i="1"/>
  <c r="L172" i="1"/>
</calcChain>
</file>

<file path=xl/sharedStrings.xml><?xml version="1.0" encoding="utf-8"?>
<sst xmlns="http://schemas.openxmlformats.org/spreadsheetml/2006/main" count="706" uniqueCount="121">
  <si>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</si>
  <si>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</si>
  <si>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</si>
  <si>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</si>
  <si>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</si>
  <si>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</si>
  <si>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</si>
  <si>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</si>
  <si>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</si>
  <si>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</si>
  <si>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</si>
  <si>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</si>
  <si>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</si>
  <si>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</si>
  <si>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</si>
  <si>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</si>
  <si>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</si>
  <si>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</si>
  <si>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</si>
  <si>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</si>
  <si>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</si>
  <si>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</si>
  <si>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</si>
  <si>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</si>
  <si>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</si>
  <si>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</si>
  <si>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</si>
  <si>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</si>
  <si>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</si>
  <si>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</si>
  <si>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</si>
  <si>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</si>
  <si>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</si>
  <si>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</si>
  <si>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</si>
  <si>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</si>
  <si>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</si>
  <si>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</si>
  <si>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</si>
  <si>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</si>
  <si>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</si>
  <si>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</si>
  <si>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</si>
  <si>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</si>
  <si>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</si>
  <si>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МОУ "Средняя школа № 30" г.Ярославль</t>
  </si>
  <si>
    <t>Яблоко 1 шт</t>
  </si>
  <si>
    <t>ТТК</t>
  </si>
  <si>
    <t>Рис отварной</t>
  </si>
  <si>
    <t>Хлеб ржаной</t>
  </si>
  <si>
    <t>Сок в индивидуальной упаковке</t>
  </si>
  <si>
    <t>Пирожок с конфитюром</t>
  </si>
  <si>
    <t>Картофельное пюре</t>
  </si>
  <si>
    <t>выпечка</t>
  </si>
  <si>
    <t>Слойка с конфитюром</t>
  </si>
  <si>
    <t>Каша гречневая рассыпчатая</t>
  </si>
  <si>
    <t>Груша 1 шт</t>
  </si>
  <si>
    <t>заготовка</t>
  </si>
  <si>
    <t>заместитель директора ООО "Мобилсвязь"</t>
  </si>
  <si>
    <t>Беленко В.С.</t>
  </si>
  <si>
    <t>Оладьи</t>
  </si>
  <si>
    <t>Соус фруктовый (повидло)</t>
  </si>
  <si>
    <t>Фрукт</t>
  </si>
  <si>
    <t>Чай с лимоном</t>
  </si>
  <si>
    <t>Огурец соленый</t>
  </si>
  <si>
    <t>Щи по-уральски с крупой</t>
  </si>
  <si>
    <t>Котлета Рыжик с соусом</t>
  </si>
  <si>
    <t>Хлеб пшеничный</t>
  </si>
  <si>
    <t>Чай с пониженным содержанием сахара</t>
  </si>
  <si>
    <t>Хачапури с сыром</t>
  </si>
  <si>
    <t>Печенье</t>
  </si>
  <si>
    <t xml:space="preserve">Каша жидкая молочная пшенная </t>
  </si>
  <si>
    <t>Бутерброд с мясом копчено-запеченым</t>
  </si>
  <si>
    <t>Чай с молоком сгущеным</t>
  </si>
  <si>
    <t>Салат из квашеной капусты</t>
  </si>
  <si>
    <t>Суп-лапша на курином бульоне с курицей</t>
  </si>
  <si>
    <t>Зраза Любимая</t>
  </si>
  <si>
    <t>Чай</t>
  </si>
  <si>
    <t>Котлета "Морячок" с соусом</t>
  </si>
  <si>
    <t>Напиток из шиповника</t>
  </si>
  <si>
    <t>Салат "Степной"</t>
  </si>
  <si>
    <t>Суп гороховый</t>
  </si>
  <si>
    <t>Соус "Альфредо"</t>
  </si>
  <si>
    <t xml:space="preserve">Каша гречневая рассыпчатая </t>
  </si>
  <si>
    <t>Компот из сухофруктов</t>
  </si>
  <si>
    <t>330/1</t>
  </si>
  <si>
    <t>Ватрушка с конфитюром</t>
  </si>
  <si>
    <t>Катлета "Умка" с соусом</t>
  </si>
  <si>
    <t>Перлотто</t>
  </si>
  <si>
    <t>Салат из белокочанной капусты с морковью и маслом</t>
  </si>
  <si>
    <t>Су картофельный с рыбой</t>
  </si>
  <si>
    <t>Азу "Рататуй"</t>
  </si>
  <si>
    <t>Тефтели Мит-бол</t>
  </si>
  <si>
    <t>Салат из свеклы отварной</t>
  </si>
  <si>
    <t>Суп из овощей со сметаной</t>
  </si>
  <si>
    <t>Паста болоньезе</t>
  </si>
  <si>
    <t>Блинчики</t>
  </si>
  <si>
    <t>Молоко сгущеное</t>
  </si>
  <si>
    <t>Голубцы по-ярославски с мясом и соусом</t>
  </si>
  <si>
    <t>Пряник</t>
  </si>
  <si>
    <t>Каша жидкая молочная из риса и пшена</t>
  </si>
  <si>
    <t>Бутерброд с сыром</t>
  </si>
  <si>
    <t>Салат из отварной свеклы с сыром и растительным маслом</t>
  </si>
  <si>
    <t>Рассольник ленинградский</t>
  </si>
  <si>
    <t>Биточки "Волжские" с соусом</t>
  </si>
  <si>
    <t xml:space="preserve">Компот из сухофруктов </t>
  </si>
  <si>
    <t>Макароны с сыром</t>
  </si>
  <si>
    <t>Салат из моркови и яблок</t>
  </si>
  <si>
    <t>Борщ с капустой и картофелем</t>
  </si>
  <si>
    <t>Котлета "Фунтик" с соусом</t>
  </si>
  <si>
    <t>Компот из свежих плодов</t>
  </si>
  <si>
    <t>Наггетсы с соусом</t>
  </si>
  <si>
    <t>Салат из белокочанной капучты</t>
  </si>
  <si>
    <t>Суп фасолевый</t>
  </si>
  <si>
    <t>Плов с мясом</t>
  </si>
  <si>
    <t>Каша жидкая геркулесовая</t>
  </si>
  <si>
    <t>Какао с молоком сгущеным</t>
  </si>
  <si>
    <t>Салат из свеклы с сыром</t>
  </si>
  <si>
    <t>Суп крестьянский с крупой со сметаной</t>
  </si>
  <si>
    <t>Котлета "Рыжик" с соусом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</si>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</sst>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4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16" fontId="4" fillId="2" borderId="19" xfId="0" applyNumberFormat="1" applyFont="1" applyFill="1" applyBorder="1" applyAlignment="1" applyProtection="1">
      <alignment horizontal="center" vertical="top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45</v>
      </c>
      <c r="D1" s="71"/>
      <c r="E1" s="71"/>
      <c r="F1" s="13" t="s">
        <v>16</v>
      </c>
      <c r="G1" s="2" t="s">
        <v>17</v>
      </c>
      <c r="H1" s="72" t="s">
        <v>58</v>
      </c>
      <c r="I1" s="72"/>
      <c r="J1" s="72"/>
      <c r="K1" s="72"/>
    </row>
    <row r="2" spans="1:12" ht="18" x14ac:dyDescent="0.2">
      <c r="A2" s="43" t="s">
        <v>6</v>
      </c>
      <c r="C2" s="2"/>
      <c r="G2" s="2" t="s">
        <v>18</v>
      </c>
      <c r="H2" s="72" t="s">
        <v>59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24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60</v>
      </c>
      <c r="F6" s="48">
        <v>140</v>
      </c>
      <c r="G6" s="48">
        <v>10.89</v>
      </c>
      <c r="H6" s="48">
        <v>11</v>
      </c>
      <c r="I6" s="48">
        <v>58.04</v>
      </c>
      <c r="J6" s="48">
        <v>373</v>
      </c>
      <c r="K6" s="49" t="s">
        <v>47</v>
      </c>
      <c r="L6" s="48"/>
    </row>
    <row r="7" spans="1:12" ht="15" x14ac:dyDescent="0.25">
      <c r="A7" s="25"/>
      <c r="B7" s="16"/>
      <c r="C7" s="11"/>
      <c r="D7" s="6" t="s">
        <v>57</v>
      </c>
      <c r="E7" s="50" t="s">
        <v>61</v>
      </c>
      <c r="F7" s="51">
        <v>60</v>
      </c>
      <c r="G7" s="51">
        <v>0.12</v>
      </c>
      <c r="H7" s="51">
        <v>0</v>
      </c>
      <c r="I7" s="51">
        <v>19.399999999999999</v>
      </c>
      <c r="J7" s="51">
        <v>74</v>
      </c>
      <c r="K7" s="52" t="s">
        <v>47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63</v>
      </c>
      <c r="F8" s="51">
        <v>200</v>
      </c>
      <c r="G8" s="51">
        <v>0.02</v>
      </c>
      <c r="H8" s="51">
        <v>0</v>
      </c>
      <c r="I8" s="51">
        <v>9.82</v>
      </c>
      <c r="J8" s="51">
        <v>38</v>
      </c>
      <c r="K8" s="52">
        <v>262</v>
      </c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62</v>
      </c>
      <c r="F10" s="51">
        <v>150</v>
      </c>
      <c r="G10" s="51">
        <v>0.6</v>
      </c>
      <c r="H10" s="51">
        <v>1</v>
      </c>
      <c r="I10" s="51">
        <v>17.399999999999999</v>
      </c>
      <c r="J10" s="51">
        <v>73</v>
      </c>
      <c r="K10" s="52">
        <v>231</v>
      </c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v>11.63</v>
      </c>
      <c r="H13" s="21">
        <v>12</v>
      </c>
      <c r="I13" s="21">
        <v>98.86</v>
      </c>
      <c r="J13" s="21">
        <v>557</v>
      </c>
      <c r="K13" s="27"/>
      <c r="L13" s="21">
        <v>75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0">SUM(G14:G16)</f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64</v>
      </c>
      <c r="F18" s="51">
        <v>30</v>
      </c>
      <c r="G18" s="51">
        <v>0.24</v>
      </c>
      <c r="H18" s="51">
        <v>0</v>
      </c>
      <c r="I18" s="51">
        <v>0.74</v>
      </c>
      <c r="J18" s="51">
        <v>4</v>
      </c>
      <c r="K18" s="52" t="s">
        <v>47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65</v>
      </c>
      <c r="F19" s="51">
        <v>200</v>
      </c>
      <c r="G19" s="51">
        <v>2.12</v>
      </c>
      <c r="H19" s="51">
        <v>4</v>
      </c>
      <c r="I19" s="51">
        <v>7.08</v>
      </c>
      <c r="J19" s="51">
        <v>73</v>
      </c>
      <c r="K19" s="52">
        <v>70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66</v>
      </c>
      <c r="F20" s="51">
        <v>120</v>
      </c>
      <c r="G20" s="51">
        <v>9.6300000000000008</v>
      </c>
      <c r="H20" s="51">
        <v>18</v>
      </c>
      <c r="I20" s="51">
        <v>14.4</v>
      </c>
      <c r="J20" s="51">
        <v>253</v>
      </c>
      <c r="K20" s="52" t="s">
        <v>47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48</v>
      </c>
      <c r="F21" s="51">
        <v>150</v>
      </c>
      <c r="G21" s="51">
        <v>3.64</v>
      </c>
      <c r="H21" s="51">
        <v>4.07</v>
      </c>
      <c r="I21" s="51">
        <v>38.28</v>
      </c>
      <c r="J21" s="51">
        <v>205</v>
      </c>
      <c r="K21" s="52">
        <v>203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68</v>
      </c>
      <c r="F22" s="51">
        <v>200</v>
      </c>
      <c r="G22" s="51">
        <v>0</v>
      </c>
      <c r="H22" s="51">
        <v>0</v>
      </c>
      <c r="I22" s="51">
        <v>9.8000000000000007</v>
      </c>
      <c r="J22" s="51">
        <v>19</v>
      </c>
      <c r="K22" s="52" t="s">
        <v>47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67</v>
      </c>
      <c r="F23" s="51">
        <v>20</v>
      </c>
      <c r="G23" s="51">
        <v>1.3</v>
      </c>
      <c r="H23" s="51">
        <v>0</v>
      </c>
      <c r="I23" s="51">
        <v>9.4</v>
      </c>
      <c r="J23" s="51">
        <v>45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49</v>
      </c>
      <c r="F24" s="51">
        <v>65</v>
      </c>
      <c r="G24" s="51">
        <v>4.3</v>
      </c>
      <c r="H24" s="51">
        <v>1</v>
      </c>
      <c r="I24" s="51">
        <v>27.1</v>
      </c>
      <c r="J24" s="51">
        <v>126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785</v>
      </c>
      <c r="G27" s="21">
        <v>17.239999999999998</v>
      </c>
      <c r="H27" s="21">
        <v>19</v>
      </c>
      <c r="I27" s="21">
        <v>106.79</v>
      </c>
      <c r="J27" s="21">
        <f t="shared" ref="J27" si="1">SUM(J18:J26)</f>
        <v>725</v>
      </c>
      <c r="K27" s="27"/>
      <c r="L27" s="21">
        <v>75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69</v>
      </c>
      <c r="F28" s="51">
        <v>100</v>
      </c>
      <c r="G28" s="51">
        <v>14.49</v>
      </c>
      <c r="H28" s="51">
        <v>14</v>
      </c>
      <c r="I28" s="51">
        <v>37.520000000000003</v>
      </c>
      <c r="J28" s="51">
        <v>339</v>
      </c>
      <c r="K28" s="52">
        <v>533</v>
      </c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50</v>
      </c>
      <c r="F29" s="51">
        <v>200</v>
      </c>
      <c r="G29" s="51"/>
      <c r="H29" s="51"/>
      <c r="I29" s="51">
        <v>20.2</v>
      </c>
      <c r="J29" s="51">
        <v>88</v>
      </c>
      <c r="K29" s="52"/>
      <c r="L29" s="51"/>
    </row>
    <row r="30" spans="1:12" ht="15" x14ac:dyDescent="0.25">
      <c r="A30" s="25"/>
      <c r="B30" s="16"/>
      <c r="C30" s="11"/>
      <c r="D30" s="61" t="s">
        <v>24</v>
      </c>
      <c r="E30" s="58" t="s">
        <v>46</v>
      </c>
      <c r="F30" s="51">
        <v>130</v>
      </c>
      <c r="G30" s="51">
        <v>0.52</v>
      </c>
      <c r="H30" s="51">
        <v>1</v>
      </c>
      <c r="I30" s="51">
        <v>12.74</v>
      </c>
      <c r="J30" s="51">
        <v>61</v>
      </c>
      <c r="K30" s="52">
        <v>231</v>
      </c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430</v>
      </c>
      <c r="G32" s="21">
        <f t="shared" ref="G32:J32" si="2">SUM(G28:G31)</f>
        <v>15.01</v>
      </c>
      <c r="H32" s="21">
        <f t="shared" si="2"/>
        <v>15</v>
      </c>
      <c r="I32" s="21">
        <f t="shared" si="2"/>
        <v>70.459999999999994</v>
      </c>
      <c r="J32" s="21">
        <f t="shared" si="2"/>
        <v>488</v>
      </c>
      <c r="K32" s="27"/>
      <c r="L32" s="21">
        <v>75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8" t="s">
        <v>4</v>
      </c>
      <c r="D47" s="69"/>
      <c r="E47" s="33"/>
      <c r="F47" s="34">
        <f>F13+F17+F27+F32+F39+F46</f>
        <v>1765</v>
      </c>
      <c r="G47" s="34">
        <f t="shared" ref="G47:J47" si="5">G13+G17+G27+G32+G39+G46</f>
        <v>43.879999999999995</v>
      </c>
      <c r="H47" s="34">
        <f t="shared" si="5"/>
        <v>46</v>
      </c>
      <c r="I47" s="34">
        <f t="shared" si="5"/>
        <v>276.11</v>
      </c>
      <c r="J47" s="34">
        <f t="shared" si="5"/>
        <v>1770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9" t="s">
        <v>71</v>
      </c>
      <c r="F48" s="48">
        <v>230</v>
      </c>
      <c r="G48" s="48">
        <v>7.52</v>
      </c>
      <c r="H48" s="48">
        <v>7.6</v>
      </c>
      <c r="I48" s="48">
        <v>37.4</v>
      </c>
      <c r="J48" s="48">
        <v>246</v>
      </c>
      <c r="K48" s="60">
        <v>128</v>
      </c>
      <c r="L48" s="48"/>
    </row>
    <row r="49" spans="1:12" ht="15" x14ac:dyDescent="0.25">
      <c r="A49" s="15"/>
      <c r="B49" s="16"/>
      <c r="C49" s="11"/>
      <c r="D49" s="63" t="s">
        <v>27</v>
      </c>
      <c r="E49" s="58" t="s">
        <v>72</v>
      </c>
      <c r="F49" s="51">
        <v>35</v>
      </c>
      <c r="G49" s="51">
        <v>3.34</v>
      </c>
      <c r="H49" s="51">
        <v>4</v>
      </c>
      <c r="I49" s="51">
        <v>9.3800000000000008</v>
      </c>
      <c r="J49" s="51">
        <v>83</v>
      </c>
      <c r="K49" s="52">
        <v>4</v>
      </c>
      <c r="L49" s="51"/>
    </row>
    <row r="50" spans="1:12" ht="15" x14ac:dyDescent="0.25">
      <c r="A50" s="15"/>
      <c r="B50" s="16"/>
      <c r="C50" s="11"/>
      <c r="D50" s="7" t="s">
        <v>22</v>
      </c>
      <c r="E50" s="58" t="s">
        <v>73</v>
      </c>
      <c r="F50" s="51">
        <v>200</v>
      </c>
      <c r="G50" s="51">
        <v>1.6</v>
      </c>
      <c r="H50" s="51">
        <v>1.92</v>
      </c>
      <c r="I50" s="51">
        <v>12.52</v>
      </c>
      <c r="J50" s="51">
        <v>72</v>
      </c>
      <c r="K50" s="52" t="s">
        <v>47</v>
      </c>
      <c r="L50" s="51"/>
    </row>
    <row r="51" spans="1:12" ht="15" x14ac:dyDescent="0.25">
      <c r="A51" s="15"/>
      <c r="B51" s="16"/>
      <c r="C51" s="11"/>
      <c r="D51" s="7" t="s">
        <v>35</v>
      </c>
      <c r="E51" s="58" t="s">
        <v>70</v>
      </c>
      <c r="F51" s="51">
        <v>40</v>
      </c>
      <c r="G51" s="51">
        <v>3</v>
      </c>
      <c r="H51" s="51">
        <v>4</v>
      </c>
      <c r="I51" s="51">
        <v>30.7</v>
      </c>
      <c r="J51" s="51">
        <v>169</v>
      </c>
      <c r="K51" s="62" t="s">
        <v>47</v>
      </c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505</v>
      </c>
      <c r="G55" s="21">
        <v>15.5</v>
      </c>
      <c r="H55" s="21">
        <v>17</v>
      </c>
      <c r="I55" s="21">
        <v>89.6</v>
      </c>
      <c r="J55" s="21">
        <v>566</v>
      </c>
      <c r="K55" s="27"/>
      <c r="L55" s="21">
        <v>75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6">SUM(G56:G58)</f>
        <v>0</v>
      </c>
      <c r="H59" s="21">
        <f t="shared" ref="H59" si="7">SUM(H56:H58)</f>
        <v>0</v>
      </c>
      <c r="I59" s="21">
        <f t="shared" ref="I59" si="8">SUM(I56:I58)</f>
        <v>0</v>
      </c>
      <c r="J59" s="21">
        <f t="shared" ref="J59" si="9">SUM(J56:J58)</f>
        <v>0</v>
      </c>
      <c r="K59" s="27"/>
      <c r="L59" s="21">
        <f t="shared" ref="L59" ca="1" si="10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74</v>
      </c>
      <c r="F60" s="51">
        <v>30</v>
      </c>
      <c r="G60" s="51">
        <v>0.5</v>
      </c>
      <c r="H60" s="51">
        <v>1</v>
      </c>
      <c r="I60" s="51">
        <v>2.8</v>
      </c>
      <c r="J60" s="51">
        <v>24</v>
      </c>
      <c r="K60" s="52">
        <v>33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75</v>
      </c>
      <c r="F61" s="51">
        <v>200</v>
      </c>
      <c r="G61" s="51">
        <v>2.66</v>
      </c>
      <c r="H61" s="51">
        <v>4</v>
      </c>
      <c r="I61" s="51">
        <v>12.6</v>
      </c>
      <c r="J61" s="51">
        <v>94</v>
      </c>
      <c r="K61" s="64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76</v>
      </c>
      <c r="F62" s="51">
        <v>110</v>
      </c>
      <c r="G62" s="51">
        <v>9.92</v>
      </c>
      <c r="H62" s="51">
        <v>20</v>
      </c>
      <c r="I62" s="51">
        <v>13.91</v>
      </c>
      <c r="J62" s="51">
        <v>275</v>
      </c>
      <c r="K62" s="52" t="s">
        <v>47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52</v>
      </c>
      <c r="F63" s="51">
        <v>150</v>
      </c>
      <c r="G63" s="51">
        <v>3.11</v>
      </c>
      <c r="H63" s="51">
        <v>3.67</v>
      </c>
      <c r="I63" s="51">
        <v>22.07</v>
      </c>
      <c r="J63" s="51">
        <v>133</v>
      </c>
      <c r="K63" s="52">
        <v>91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77</v>
      </c>
      <c r="F64" s="51">
        <v>200</v>
      </c>
      <c r="G64" s="51">
        <v>0.02</v>
      </c>
      <c r="H64" s="51">
        <v>0</v>
      </c>
      <c r="I64" s="51">
        <v>9.7899999999999991</v>
      </c>
      <c r="J64" s="51">
        <v>37</v>
      </c>
      <c r="K64" s="52">
        <v>261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67</v>
      </c>
      <c r="F65" s="51">
        <v>20</v>
      </c>
      <c r="G65" s="51">
        <v>1.32</v>
      </c>
      <c r="H65" s="51">
        <v>0.13</v>
      </c>
      <c r="I65" s="51">
        <v>9.3800000000000008</v>
      </c>
      <c r="J65" s="51">
        <v>45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49</v>
      </c>
      <c r="F66" s="51">
        <v>65</v>
      </c>
      <c r="G66" s="51">
        <v>4.3</v>
      </c>
      <c r="H66" s="51">
        <v>0.78</v>
      </c>
      <c r="I66" s="51">
        <v>27.1</v>
      </c>
      <c r="J66" s="51">
        <v>126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775</v>
      </c>
      <c r="G69" s="21">
        <v>21.8</v>
      </c>
      <c r="H69" s="21">
        <v>30</v>
      </c>
      <c r="I69" s="21">
        <v>97.66</v>
      </c>
      <c r="J69" s="21">
        <f t="shared" ref="J69" si="11">SUM(J60:J68)</f>
        <v>734</v>
      </c>
      <c r="K69" s="27"/>
      <c r="L69" s="21">
        <v>75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54</v>
      </c>
      <c r="F70" s="51">
        <v>60</v>
      </c>
      <c r="G70" s="51">
        <v>3.61</v>
      </c>
      <c r="H70" s="51">
        <v>12</v>
      </c>
      <c r="I70" s="51">
        <v>23.62</v>
      </c>
      <c r="J70" s="51">
        <v>215</v>
      </c>
      <c r="K70" s="52" t="s">
        <v>47</v>
      </c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50</v>
      </c>
      <c r="F71" s="51">
        <v>200</v>
      </c>
      <c r="G71" s="51"/>
      <c r="H71" s="51"/>
      <c r="I71" s="51">
        <v>20.2</v>
      </c>
      <c r="J71" s="51">
        <v>88</v>
      </c>
      <c r="K71" s="52"/>
      <c r="L71" s="51"/>
    </row>
    <row r="72" spans="1:12" ht="15" x14ac:dyDescent="0.25">
      <c r="A72" s="15"/>
      <c r="B72" s="16"/>
      <c r="C72" s="11"/>
      <c r="D72" s="6" t="s">
        <v>24</v>
      </c>
      <c r="E72" s="50" t="s">
        <v>46</v>
      </c>
      <c r="F72" s="51">
        <v>130</v>
      </c>
      <c r="G72" s="51">
        <v>0.52</v>
      </c>
      <c r="H72" s="51">
        <v>1</v>
      </c>
      <c r="I72" s="51">
        <v>12.74</v>
      </c>
      <c r="J72" s="51">
        <v>61</v>
      </c>
      <c r="K72" s="52">
        <v>231</v>
      </c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v>390</v>
      </c>
      <c r="G74" s="21">
        <v>4.13</v>
      </c>
      <c r="H74" s="21">
        <v>13</v>
      </c>
      <c r="I74" s="21">
        <v>56.56</v>
      </c>
      <c r="J74" s="21">
        <v>364</v>
      </c>
      <c r="K74" s="27"/>
      <c r="L74" s="21">
        <v>75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12">SUM(G75:G80)</f>
        <v>0</v>
      </c>
      <c r="H81" s="21">
        <f t="shared" ref="H81" si="13">SUM(H75:H80)</f>
        <v>0</v>
      </c>
      <c r="I81" s="21">
        <f t="shared" ref="I81" si="14">SUM(I75:I80)</f>
        <v>0</v>
      </c>
      <c r="J81" s="21">
        <f t="shared" ref="J81" si="15">SUM(J75:J80)</f>
        <v>0</v>
      </c>
      <c r="K81" s="27"/>
      <c r="L81" s="21">
        <f t="shared" ref="L81" ca="1" si="16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17">SUM(G82:G87)</f>
        <v>0</v>
      </c>
      <c r="H88" s="21">
        <f t="shared" ref="H88" si="18">SUM(H82:H87)</f>
        <v>0</v>
      </c>
      <c r="I88" s="21">
        <f t="shared" ref="I88" si="19">SUM(I82:I87)</f>
        <v>0</v>
      </c>
      <c r="J88" s="21">
        <f t="shared" ref="J88" si="20">SUM(J82:J87)</f>
        <v>0</v>
      </c>
      <c r="K88" s="27"/>
      <c r="L88" s="21">
        <f t="shared" ref="L88" ca="1" si="21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8" t="s">
        <v>4</v>
      </c>
      <c r="D89" s="69"/>
      <c r="E89" s="33"/>
      <c r="F89" s="34">
        <f>F55+F59+F69+F74+F81+F88</f>
        <v>1670</v>
      </c>
      <c r="G89" s="34">
        <v>41.41</v>
      </c>
      <c r="H89" s="34">
        <f t="shared" ref="H89" si="22">H55+H59+H69+H74+H81+H88</f>
        <v>60</v>
      </c>
      <c r="I89" s="34">
        <v>243.82</v>
      </c>
      <c r="J89" s="34">
        <f t="shared" ref="J89" si="23">J55+J59+J69+J74+J81+J88</f>
        <v>1664</v>
      </c>
      <c r="K89" s="35"/>
      <c r="L89" s="34">
        <f t="shared" ref="L89" ca="1" si="24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78</v>
      </c>
      <c r="F90" s="48">
        <v>90</v>
      </c>
      <c r="G90" s="48">
        <v>11.3</v>
      </c>
      <c r="H90" s="48">
        <v>2.04</v>
      </c>
      <c r="I90" s="48">
        <v>11.5</v>
      </c>
      <c r="J90" s="48">
        <v>68</v>
      </c>
      <c r="K90" s="49"/>
      <c r="L90" s="48"/>
    </row>
    <row r="91" spans="1:12" ht="15" x14ac:dyDescent="0.25">
      <c r="A91" s="25"/>
      <c r="B91" s="16"/>
      <c r="C91" s="11"/>
      <c r="D91" s="6" t="s">
        <v>30</v>
      </c>
      <c r="E91" s="50" t="s">
        <v>48</v>
      </c>
      <c r="F91" s="51">
        <v>150</v>
      </c>
      <c r="G91" s="51">
        <v>3.6</v>
      </c>
      <c r="H91" s="51">
        <v>4</v>
      </c>
      <c r="I91" s="51">
        <v>38.28</v>
      </c>
      <c r="J91" s="51">
        <v>205</v>
      </c>
      <c r="K91" s="52">
        <v>203</v>
      </c>
      <c r="L91" s="51"/>
    </row>
    <row r="92" spans="1:12" ht="15" x14ac:dyDescent="0.25">
      <c r="A92" s="25"/>
      <c r="B92" s="16"/>
      <c r="C92" s="11"/>
      <c r="D92" s="7" t="s">
        <v>22</v>
      </c>
      <c r="E92" s="50" t="s">
        <v>79</v>
      </c>
      <c r="F92" s="51">
        <v>200</v>
      </c>
      <c r="G92" s="51">
        <v>0.24</v>
      </c>
      <c r="H92" s="51">
        <v>0</v>
      </c>
      <c r="I92" s="51">
        <v>19.489999999999998</v>
      </c>
      <c r="J92" s="51">
        <v>74</v>
      </c>
      <c r="K92" s="52" t="s">
        <v>47</v>
      </c>
      <c r="L92" s="51"/>
    </row>
    <row r="93" spans="1:12" ht="15" x14ac:dyDescent="0.25">
      <c r="A93" s="25"/>
      <c r="B93" s="16"/>
      <c r="C93" s="11"/>
      <c r="D93" s="7" t="s">
        <v>33</v>
      </c>
      <c r="E93" s="50" t="s">
        <v>49</v>
      </c>
      <c r="F93" s="51">
        <v>32.5</v>
      </c>
      <c r="G93" s="51">
        <v>2.15</v>
      </c>
      <c r="H93" s="51">
        <v>0</v>
      </c>
      <c r="I93" s="51">
        <v>13.55</v>
      </c>
      <c r="J93" s="51">
        <v>63</v>
      </c>
      <c r="K93" s="62"/>
      <c r="L93" s="51"/>
    </row>
    <row r="94" spans="1:12" ht="15" x14ac:dyDescent="0.25">
      <c r="A94" s="25"/>
      <c r="B94" s="16"/>
      <c r="C94" s="11"/>
      <c r="D94" s="7" t="s">
        <v>35</v>
      </c>
      <c r="E94" s="50" t="s">
        <v>70</v>
      </c>
      <c r="F94" s="51">
        <v>40</v>
      </c>
      <c r="G94" s="51">
        <v>3</v>
      </c>
      <c r="H94" s="51">
        <v>4</v>
      </c>
      <c r="I94" s="51">
        <v>36.01</v>
      </c>
      <c r="J94" s="51">
        <v>169</v>
      </c>
      <c r="K94" s="52" t="s">
        <v>47</v>
      </c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v>512.5</v>
      </c>
      <c r="G97" s="21">
        <v>20.329999999999998</v>
      </c>
      <c r="H97" s="21">
        <v>11</v>
      </c>
      <c r="I97" s="21">
        <v>118.86</v>
      </c>
      <c r="J97" s="21">
        <v>579</v>
      </c>
      <c r="K97" s="27"/>
      <c r="L97" s="21">
        <v>75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25">SUM(G98:G100)</f>
        <v>0</v>
      </c>
      <c r="H101" s="21">
        <f t="shared" ref="H101" si="26">SUM(H98:H100)</f>
        <v>0</v>
      </c>
      <c r="I101" s="21">
        <f t="shared" ref="I101" si="27">SUM(I98:I100)</f>
        <v>0</v>
      </c>
      <c r="J101" s="21">
        <f t="shared" ref="J101" si="28">SUM(J98:J100)</f>
        <v>0</v>
      </c>
      <c r="K101" s="27"/>
      <c r="L101" s="21">
        <f t="shared" ref="L101" ca="1" si="29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80</v>
      </c>
      <c r="F102" s="51">
        <v>300</v>
      </c>
      <c r="G102" s="51">
        <v>0.42</v>
      </c>
      <c r="H102" s="51">
        <v>2</v>
      </c>
      <c r="I102" s="51">
        <v>3.11</v>
      </c>
      <c r="J102" s="51">
        <v>30</v>
      </c>
      <c r="K102" s="52" t="s">
        <v>47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81</v>
      </c>
      <c r="F103" s="51">
        <v>200</v>
      </c>
      <c r="G103" s="51">
        <v>6.1</v>
      </c>
      <c r="H103" s="51">
        <v>7</v>
      </c>
      <c r="I103" s="51">
        <v>19.45</v>
      </c>
      <c r="J103" s="51">
        <v>159</v>
      </c>
      <c r="K103" s="52">
        <v>16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82</v>
      </c>
      <c r="F104" s="51">
        <v>90</v>
      </c>
      <c r="G104" s="51">
        <v>8.6999999999999993</v>
      </c>
      <c r="H104" s="51">
        <v>10.7</v>
      </c>
      <c r="I104" s="51">
        <v>6.45</v>
      </c>
      <c r="J104" s="51">
        <v>157</v>
      </c>
      <c r="K104" s="52" t="s">
        <v>47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83</v>
      </c>
      <c r="F105" s="51">
        <v>150</v>
      </c>
      <c r="G105" s="51">
        <v>8.92</v>
      </c>
      <c r="H105" s="51">
        <v>4.99</v>
      </c>
      <c r="I105" s="51">
        <v>46.66</v>
      </c>
      <c r="J105" s="51">
        <v>255</v>
      </c>
      <c r="K105" s="52" t="s">
        <v>85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84</v>
      </c>
      <c r="F106" s="51">
        <v>200</v>
      </c>
      <c r="G106" s="51">
        <v>0.8</v>
      </c>
      <c r="H106" s="51">
        <v>0</v>
      </c>
      <c r="I106" s="51">
        <v>19.829999999999998</v>
      </c>
      <c r="J106" s="51">
        <v>69</v>
      </c>
      <c r="K106" s="52">
        <v>241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67</v>
      </c>
      <c r="F107" s="51">
        <v>20</v>
      </c>
      <c r="G107" s="51">
        <v>1.3</v>
      </c>
      <c r="H107" s="51">
        <v>0</v>
      </c>
      <c r="I107" s="51">
        <v>9.3800000000000008</v>
      </c>
      <c r="J107" s="51">
        <v>45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49</v>
      </c>
      <c r="F108" s="51">
        <v>32.5</v>
      </c>
      <c r="G108" s="51">
        <v>2.2000000000000002</v>
      </c>
      <c r="H108" s="51">
        <v>0</v>
      </c>
      <c r="I108" s="51">
        <v>13.55</v>
      </c>
      <c r="J108" s="51">
        <v>63</v>
      </c>
      <c r="K108" s="52"/>
      <c r="L108" s="51"/>
    </row>
    <row r="109" spans="1:12" ht="15" x14ac:dyDescent="0.25">
      <c r="A109" s="25"/>
      <c r="B109" s="16"/>
      <c r="C109" s="11"/>
      <c r="D109" s="6" t="s">
        <v>53</v>
      </c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v>722.5</v>
      </c>
      <c r="G111" s="21">
        <v>28.4</v>
      </c>
      <c r="H111" s="21">
        <v>25</v>
      </c>
      <c r="I111" s="21">
        <v>118.4</v>
      </c>
      <c r="J111" s="21">
        <v>778</v>
      </c>
      <c r="K111" s="27"/>
      <c r="L111" s="21">
        <v>75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86</v>
      </c>
      <c r="F112" s="51">
        <v>100</v>
      </c>
      <c r="G112" s="51">
        <v>6.71</v>
      </c>
      <c r="H112" s="51">
        <v>6</v>
      </c>
      <c r="I112" s="51">
        <v>44.47</v>
      </c>
      <c r="J112" s="51">
        <v>263</v>
      </c>
      <c r="K112" s="52">
        <v>410</v>
      </c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50</v>
      </c>
      <c r="F113" s="51">
        <v>200</v>
      </c>
      <c r="G113" s="51"/>
      <c r="H113" s="51"/>
      <c r="I113" s="51">
        <v>20.2</v>
      </c>
      <c r="J113" s="51">
        <v>88</v>
      </c>
      <c r="K113" s="52"/>
      <c r="L113" s="51"/>
    </row>
    <row r="114" spans="1:12" ht="15" x14ac:dyDescent="0.25">
      <c r="A114" s="25"/>
      <c r="B114" s="16"/>
      <c r="C114" s="11"/>
      <c r="D114" s="6" t="s">
        <v>24</v>
      </c>
      <c r="E114" s="50" t="s">
        <v>56</v>
      </c>
      <c r="F114" s="51">
        <v>130</v>
      </c>
      <c r="G114" s="51">
        <v>0.46</v>
      </c>
      <c r="H114" s="51"/>
      <c r="I114" s="51">
        <v>11.85</v>
      </c>
      <c r="J114" s="51">
        <v>52</v>
      </c>
      <c r="K114" s="52">
        <v>231</v>
      </c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v>430</v>
      </c>
      <c r="G116" s="21">
        <v>7.17</v>
      </c>
      <c r="H116" s="21">
        <v>6</v>
      </c>
      <c r="I116" s="21">
        <v>76.52</v>
      </c>
      <c r="J116" s="21">
        <v>403</v>
      </c>
      <c r="K116" s="27"/>
      <c r="L116" s="21">
        <v>75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30">SUM(G117:G122)</f>
        <v>0</v>
      </c>
      <c r="H123" s="21">
        <f t="shared" ref="H123" si="31">SUM(H117:H122)</f>
        <v>0</v>
      </c>
      <c r="I123" s="21">
        <f t="shared" ref="I123" si="32">SUM(I117:I122)</f>
        <v>0</v>
      </c>
      <c r="J123" s="21">
        <f t="shared" ref="J123" si="33">SUM(J117:J122)</f>
        <v>0</v>
      </c>
      <c r="K123" s="27"/>
      <c r="L123" s="21">
        <f t="shared" ref="L123" ca="1" si="34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35">SUM(G124:G129)</f>
        <v>0</v>
      </c>
      <c r="H130" s="21">
        <f t="shared" ref="H130" si="36">SUM(H124:H129)</f>
        <v>0</v>
      </c>
      <c r="I130" s="21">
        <f t="shared" ref="I130" si="37">SUM(I124:I129)</f>
        <v>0</v>
      </c>
      <c r="J130" s="21">
        <f t="shared" ref="J130" si="38">SUM(J124:J129)</f>
        <v>0</v>
      </c>
      <c r="K130" s="27"/>
      <c r="L130" s="21">
        <f t="shared" ref="L130" ca="1" si="39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8" t="s">
        <v>4</v>
      </c>
      <c r="D131" s="69"/>
      <c r="E131" s="33"/>
      <c r="F131" s="34">
        <f>F97+F101+F111+F116+F123+F130</f>
        <v>1665</v>
      </c>
      <c r="G131" s="34">
        <f t="shared" ref="G131" si="40">G97+G101+G111+G116+G123+G130</f>
        <v>55.9</v>
      </c>
      <c r="H131" s="34">
        <f t="shared" ref="H131" si="41">H97+H101+H111+H116+H123+H130</f>
        <v>42</v>
      </c>
      <c r="I131" s="34">
        <v>313.81</v>
      </c>
      <c r="J131" s="34">
        <f t="shared" ref="J131" si="42">J97+J101+J111+J116+J123+J130</f>
        <v>1760</v>
      </c>
      <c r="K131" s="35"/>
      <c r="L131" s="34">
        <f t="shared" ref="L131" ca="1" si="43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87</v>
      </c>
      <c r="F132" s="48">
        <v>120</v>
      </c>
      <c r="G132" s="48">
        <v>9.6</v>
      </c>
      <c r="H132" s="48">
        <v>18</v>
      </c>
      <c r="I132" s="48">
        <v>14.41</v>
      </c>
      <c r="J132" s="48">
        <v>253</v>
      </c>
      <c r="K132" s="49" t="s">
        <v>47</v>
      </c>
      <c r="L132" s="48"/>
    </row>
    <row r="133" spans="1:12" ht="15" x14ac:dyDescent="0.25">
      <c r="A133" s="25"/>
      <c r="B133" s="16"/>
      <c r="C133" s="11"/>
      <c r="D133" s="6" t="s">
        <v>30</v>
      </c>
      <c r="E133" s="50" t="s">
        <v>88</v>
      </c>
      <c r="F133" s="51">
        <v>150</v>
      </c>
      <c r="G133" s="51">
        <v>4.91</v>
      </c>
      <c r="H133" s="51">
        <v>7</v>
      </c>
      <c r="I133" s="51">
        <v>37.15</v>
      </c>
      <c r="J133" s="51">
        <v>200</v>
      </c>
      <c r="K133" s="52">
        <v>5</v>
      </c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73</v>
      </c>
      <c r="F134" s="51">
        <v>200</v>
      </c>
      <c r="G134" s="51">
        <v>1.64</v>
      </c>
      <c r="H134" s="51">
        <v>2</v>
      </c>
      <c r="I134" s="51">
        <v>12.52</v>
      </c>
      <c r="J134" s="51">
        <v>72</v>
      </c>
      <c r="K134" s="52" t="s">
        <v>47</v>
      </c>
      <c r="L134" s="51"/>
    </row>
    <row r="135" spans="1:12" ht="15" x14ac:dyDescent="0.25">
      <c r="A135" s="25"/>
      <c r="B135" s="16"/>
      <c r="C135" s="11"/>
      <c r="D135" s="7" t="s">
        <v>33</v>
      </c>
      <c r="E135" s="50" t="s">
        <v>49</v>
      </c>
      <c r="F135" s="51">
        <v>32.5</v>
      </c>
      <c r="G135" s="51">
        <v>2.15</v>
      </c>
      <c r="H135" s="51">
        <v>0</v>
      </c>
      <c r="I135" s="51">
        <v>13.55</v>
      </c>
      <c r="J135" s="51">
        <v>63</v>
      </c>
      <c r="K135" s="6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502.5</v>
      </c>
      <c r="G139" s="21">
        <v>18.329999999999998</v>
      </c>
      <c r="H139" s="21">
        <v>24</v>
      </c>
      <c r="I139" s="21">
        <f t="shared" ref="I139" si="44">SUM(I132:I138)</f>
        <v>77.63</v>
      </c>
      <c r="J139" s="21">
        <v>587</v>
      </c>
      <c r="K139" s="27"/>
      <c r="L139" s="21">
        <v>75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45">SUM(G140:G142)</f>
        <v>0</v>
      </c>
      <c r="H143" s="21">
        <f t="shared" ref="H143" si="46">SUM(H140:H142)</f>
        <v>0</v>
      </c>
      <c r="I143" s="21">
        <f t="shared" ref="I143" si="47">SUM(I140:I142)</f>
        <v>0</v>
      </c>
      <c r="J143" s="21">
        <f t="shared" ref="J143" si="48">SUM(J140:J142)</f>
        <v>0</v>
      </c>
      <c r="K143" s="27"/>
      <c r="L143" s="21">
        <f t="shared" ref="L143" ca="1" si="49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89</v>
      </c>
      <c r="F144" s="51">
        <v>60</v>
      </c>
      <c r="G144" s="51">
        <v>0.92</v>
      </c>
      <c r="H144" s="51">
        <v>4</v>
      </c>
      <c r="I144" s="51">
        <v>5.59</v>
      </c>
      <c r="J144" s="51">
        <v>56</v>
      </c>
      <c r="K144" s="52">
        <v>97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90</v>
      </c>
      <c r="F145" s="51">
        <v>200</v>
      </c>
      <c r="G145" s="51">
        <v>3.35</v>
      </c>
      <c r="H145" s="51">
        <v>4</v>
      </c>
      <c r="I145" s="51">
        <v>15.8</v>
      </c>
      <c r="J145" s="51">
        <v>111</v>
      </c>
      <c r="K145" s="52" t="s">
        <v>47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91</v>
      </c>
      <c r="F146" s="51">
        <v>240</v>
      </c>
      <c r="G146" s="51">
        <v>15.38</v>
      </c>
      <c r="H146" s="51">
        <v>26.9</v>
      </c>
      <c r="I146" s="51">
        <v>31.09</v>
      </c>
      <c r="J146" s="51">
        <v>426</v>
      </c>
      <c r="K146" s="52" t="s">
        <v>47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68</v>
      </c>
      <c r="F148" s="51">
        <v>200</v>
      </c>
      <c r="G148" s="51">
        <v>0</v>
      </c>
      <c r="H148" s="51">
        <v>0</v>
      </c>
      <c r="I148" s="51">
        <v>9.8000000000000007</v>
      </c>
      <c r="J148" s="51">
        <v>19</v>
      </c>
      <c r="K148" s="52" t="s">
        <v>47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49</v>
      </c>
      <c r="F150" s="51">
        <v>32.5</v>
      </c>
      <c r="G150" s="51">
        <v>2.15</v>
      </c>
      <c r="H150" s="51">
        <v>0.39</v>
      </c>
      <c r="I150" s="51">
        <v>13.55</v>
      </c>
      <c r="J150" s="51">
        <v>63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732.5</v>
      </c>
      <c r="G153" s="21">
        <v>21.82</v>
      </c>
      <c r="H153" s="21">
        <v>35</v>
      </c>
      <c r="I153" s="21">
        <v>75.819999999999993</v>
      </c>
      <c r="J153" s="21">
        <v>674</v>
      </c>
      <c r="K153" s="27"/>
      <c r="L153" s="21">
        <v>75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69</v>
      </c>
      <c r="F154" s="51">
        <v>100</v>
      </c>
      <c r="G154" s="51">
        <v>14.49</v>
      </c>
      <c r="H154" s="51">
        <v>14</v>
      </c>
      <c r="I154" s="51">
        <v>37.520000000000003</v>
      </c>
      <c r="J154" s="51">
        <v>339</v>
      </c>
      <c r="K154" s="52">
        <v>533</v>
      </c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50</v>
      </c>
      <c r="F155" s="51">
        <v>200</v>
      </c>
      <c r="G155" s="51"/>
      <c r="H155" s="51"/>
      <c r="I155" s="51">
        <v>20.2</v>
      </c>
      <c r="J155" s="51">
        <v>88</v>
      </c>
      <c r="K155" s="52"/>
      <c r="L155" s="51"/>
    </row>
    <row r="156" spans="1:12" ht="15" x14ac:dyDescent="0.25">
      <c r="A156" s="25"/>
      <c r="B156" s="16"/>
      <c r="C156" s="11"/>
      <c r="D156" s="6" t="s">
        <v>24</v>
      </c>
      <c r="E156" s="50" t="s">
        <v>46</v>
      </c>
      <c r="F156" s="51">
        <v>130</v>
      </c>
      <c r="G156" s="51">
        <v>0.52</v>
      </c>
      <c r="H156" s="51">
        <v>1</v>
      </c>
      <c r="I156" s="51">
        <v>12.74</v>
      </c>
      <c r="J156" s="51">
        <v>61</v>
      </c>
      <c r="K156" s="52">
        <v>231</v>
      </c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430</v>
      </c>
      <c r="G158" s="21">
        <f t="shared" ref="G158" si="50">SUM(G154:G157)</f>
        <v>15.01</v>
      </c>
      <c r="H158" s="21">
        <f t="shared" ref="H158" si="51">SUM(H154:H157)</f>
        <v>15</v>
      </c>
      <c r="I158" s="21">
        <f t="shared" ref="I158" si="52">SUM(I154:I157)</f>
        <v>70.459999999999994</v>
      </c>
      <c r="J158" s="21">
        <f t="shared" ref="J158" si="53">SUM(J154:J157)</f>
        <v>488</v>
      </c>
      <c r="K158" s="27"/>
      <c r="L158" s="21">
        <v>75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54">SUM(G159:G164)</f>
        <v>0</v>
      </c>
      <c r="H165" s="21">
        <f t="shared" ref="H165" si="55">SUM(H159:H164)</f>
        <v>0</v>
      </c>
      <c r="I165" s="21">
        <f t="shared" ref="I165" si="56">SUM(I159:I164)</f>
        <v>0</v>
      </c>
      <c r="J165" s="21">
        <f t="shared" ref="J165" si="57">SUM(J159:J164)</f>
        <v>0</v>
      </c>
      <c r="K165" s="27"/>
      <c r="L165" s="21">
        <f t="shared" ref="L165" ca="1" si="58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59">SUM(G166:G171)</f>
        <v>0</v>
      </c>
      <c r="H172" s="21">
        <f t="shared" ref="H172" si="60">SUM(H166:H171)</f>
        <v>0</v>
      </c>
      <c r="I172" s="21">
        <f t="shared" ref="I172" si="61">SUM(I166:I171)</f>
        <v>0</v>
      </c>
      <c r="J172" s="21">
        <f t="shared" ref="J172" si="62">SUM(J166:J171)</f>
        <v>0</v>
      </c>
      <c r="K172" s="27"/>
      <c r="L172" s="21">
        <f t="shared" ref="L172" ca="1" si="63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8" t="s">
        <v>4</v>
      </c>
      <c r="D173" s="69"/>
      <c r="E173" s="33"/>
      <c r="F173" s="34">
        <v>860</v>
      </c>
      <c r="G173" s="34">
        <f t="shared" ref="G173" si="64">G139+G143+G153+G158+G165+G172</f>
        <v>55.16</v>
      </c>
      <c r="H173" s="34">
        <f t="shared" ref="H173" si="65">H139+H143+H153+H158+H165+H172</f>
        <v>74</v>
      </c>
      <c r="I173" s="34">
        <v>223.91</v>
      </c>
      <c r="J173" s="34">
        <f t="shared" ref="J173" si="66">J139+J143+J153+J158+J165+J172</f>
        <v>1749</v>
      </c>
      <c r="K173" s="35"/>
      <c r="L173" s="34">
        <f t="shared" ref="L173" ca="1" si="67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92</v>
      </c>
      <c r="F174" s="48">
        <v>100</v>
      </c>
      <c r="G174" s="48">
        <v>9.5</v>
      </c>
      <c r="H174" s="48">
        <v>8</v>
      </c>
      <c r="I174" s="48">
        <v>13.83</v>
      </c>
      <c r="J174" s="48">
        <v>119</v>
      </c>
      <c r="K174" s="49" t="s">
        <v>47</v>
      </c>
      <c r="L174" s="48"/>
    </row>
    <row r="175" spans="1:12" ht="15" x14ac:dyDescent="0.25">
      <c r="A175" s="25"/>
      <c r="B175" s="16"/>
      <c r="C175" s="11"/>
      <c r="D175" s="6" t="s">
        <v>30</v>
      </c>
      <c r="E175" s="50" t="s">
        <v>55</v>
      </c>
      <c r="F175" s="51">
        <v>190</v>
      </c>
      <c r="G175" s="51">
        <v>11.3</v>
      </c>
      <c r="H175" s="51">
        <v>6</v>
      </c>
      <c r="I175" s="51">
        <v>59.1</v>
      </c>
      <c r="J175" s="51">
        <v>324</v>
      </c>
      <c r="K175" s="52" t="s">
        <v>85</v>
      </c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79</v>
      </c>
      <c r="F176" s="51">
        <v>200</v>
      </c>
      <c r="G176" s="51">
        <v>0.24</v>
      </c>
      <c r="H176" s="51">
        <v>0</v>
      </c>
      <c r="I176" s="51">
        <v>19.489999999999998</v>
      </c>
      <c r="J176" s="51">
        <v>74</v>
      </c>
      <c r="K176" s="52"/>
      <c r="L176" s="51"/>
    </row>
    <row r="177" spans="1:12" ht="15" x14ac:dyDescent="0.25">
      <c r="A177" s="25"/>
      <c r="B177" s="16"/>
      <c r="C177" s="11"/>
      <c r="D177" s="7" t="s">
        <v>33</v>
      </c>
      <c r="E177" s="50" t="s">
        <v>49</v>
      </c>
      <c r="F177" s="51">
        <v>32.5</v>
      </c>
      <c r="G177" s="51">
        <v>2.15</v>
      </c>
      <c r="H177" s="51">
        <v>0.39</v>
      </c>
      <c r="I177" s="51">
        <v>13.55</v>
      </c>
      <c r="J177" s="51">
        <v>63</v>
      </c>
      <c r="K177" s="6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522.5</v>
      </c>
      <c r="G181" s="21">
        <v>23.15</v>
      </c>
      <c r="H181" s="21">
        <v>15</v>
      </c>
      <c r="I181" s="21">
        <f t="shared" ref="I181" si="68">SUM(I174:I180)</f>
        <v>105.97</v>
      </c>
      <c r="J181" s="21">
        <f t="shared" ref="J181" si="69">SUM(J174:J180)</f>
        <v>580</v>
      </c>
      <c r="K181" s="27"/>
      <c r="L181" s="21">
        <v>75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70">SUM(G182:G184)</f>
        <v>0</v>
      </c>
      <c r="H185" s="21">
        <f t="shared" ref="H185" si="71">SUM(H182:H184)</f>
        <v>0</v>
      </c>
      <c r="I185" s="21">
        <f t="shared" ref="I185" si="72">SUM(I182:I184)</f>
        <v>0</v>
      </c>
      <c r="J185" s="21">
        <f t="shared" ref="J185" si="73">SUM(J182:J184)</f>
        <v>0</v>
      </c>
      <c r="K185" s="27"/>
      <c r="L185" s="21">
        <f t="shared" ref="L185" ca="1" si="74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93</v>
      </c>
      <c r="F186" s="51">
        <v>30</v>
      </c>
      <c r="G186" s="51">
        <v>0.44</v>
      </c>
      <c r="H186" s="51">
        <v>2</v>
      </c>
      <c r="I186" s="51">
        <v>3.29</v>
      </c>
      <c r="J186" s="51">
        <v>29</v>
      </c>
      <c r="K186" s="52">
        <v>38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94</v>
      </c>
      <c r="F187" s="51">
        <v>200</v>
      </c>
      <c r="G187" s="51">
        <v>1.6</v>
      </c>
      <c r="H187" s="51">
        <v>5</v>
      </c>
      <c r="I187" s="51">
        <v>10.24</v>
      </c>
      <c r="J187" s="51">
        <v>89</v>
      </c>
      <c r="K187" s="52">
        <v>75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95</v>
      </c>
      <c r="F188" s="51">
        <v>240</v>
      </c>
      <c r="G188" s="51">
        <v>12.16</v>
      </c>
      <c r="H188" s="51">
        <v>29</v>
      </c>
      <c r="I188" s="51">
        <v>40.770000000000003</v>
      </c>
      <c r="J188" s="51">
        <v>472</v>
      </c>
      <c r="K188" s="52" t="s">
        <v>47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84</v>
      </c>
      <c r="F190" s="51">
        <v>200</v>
      </c>
      <c r="G190" s="51">
        <v>1.02</v>
      </c>
      <c r="H190" s="51">
        <v>0.06</v>
      </c>
      <c r="I190" s="51">
        <v>18.29</v>
      </c>
      <c r="J190" s="51">
        <v>69</v>
      </c>
      <c r="K190" s="52">
        <v>241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49</v>
      </c>
      <c r="F192" s="51">
        <v>32.5</v>
      </c>
      <c r="G192" s="51">
        <v>2.15</v>
      </c>
      <c r="H192" s="51">
        <v>0.39</v>
      </c>
      <c r="I192" s="51">
        <v>13.55</v>
      </c>
      <c r="J192" s="51">
        <v>63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702.5</v>
      </c>
      <c r="G195" s="21">
        <v>17.36</v>
      </c>
      <c r="H195" s="21">
        <v>36</v>
      </c>
      <c r="I195" s="21">
        <f t="shared" ref="I195" si="75">SUM(I186:I194)</f>
        <v>86.14</v>
      </c>
      <c r="J195" s="21">
        <f t="shared" ref="J195" si="76">SUM(J186:J194)</f>
        <v>722</v>
      </c>
      <c r="K195" s="27"/>
      <c r="L195" s="21">
        <v>75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51</v>
      </c>
      <c r="F196" s="51">
        <v>100</v>
      </c>
      <c r="G196" s="51">
        <v>5.7</v>
      </c>
      <c r="H196" s="51">
        <v>5</v>
      </c>
      <c r="I196" s="51">
        <v>39.07</v>
      </c>
      <c r="J196" s="51">
        <v>229</v>
      </c>
      <c r="K196" s="52">
        <v>406</v>
      </c>
      <c r="L196" s="51">
        <v>75</v>
      </c>
    </row>
    <row r="197" spans="1:12" ht="15" x14ac:dyDescent="0.25">
      <c r="A197" s="25"/>
      <c r="B197" s="16"/>
      <c r="C197" s="11"/>
      <c r="D197" s="12" t="s">
        <v>31</v>
      </c>
      <c r="E197" s="50" t="s">
        <v>50</v>
      </c>
      <c r="F197" s="51">
        <v>200</v>
      </c>
      <c r="G197" s="51"/>
      <c r="H197" s="51"/>
      <c r="I197" s="51">
        <v>20.02</v>
      </c>
      <c r="J197" s="51">
        <v>88</v>
      </c>
      <c r="K197" s="52"/>
      <c r="L197" s="51"/>
    </row>
    <row r="198" spans="1:12" ht="15" x14ac:dyDescent="0.25">
      <c r="A198" s="25"/>
      <c r="B198" s="16"/>
      <c r="C198" s="11"/>
      <c r="D198" s="6" t="s">
        <v>24</v>
      </c>
      <c r="E198" s="50" t="s">
        <v>56</v>
      </c>
      <c r="F198" s="51">
        <v>130</v>
      </c>
      <c r="G198" s="51">
        <v>0.46</v>
      </c>
      <c r="H198" s="51"/>
      <c r="I198" s="51">
        <v>11.85</v>
      </c>
      <c r="J198" s="51">
        <v>52</v>
      </c>
      <c r="K198" s="52">
        <v>338</v>
      </c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v>430</v>
      </c>
      <c r="G200" s="21">
        <v>6.16</v>
      </c>
      <c r="H200" s="21">
        <v>5</v>
      </c>
      <c r="I200" s="21">
        <v>71.12</v>
      </c>
      <c r="J200" s="21">
        <v>369</v>
      </c>
      <c r="K200" s="27"/>
      <c r="L200" s="21">
        <v>75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77">SUM(G201:G206)</f>
        <v>0</v>
      </c>
      <c r="H207" s="21">
        <f t="shared" ref="H207" si="78">SUM(H201:H206)</f>
        <v>0</v>
      </c>
      <c r="I207" s="21">
        <f t="shared" ref="I207" si="79">SUM(I201:I206)</f>
        <v>0</v>
      </c>
      <c r="J207" s="21">
        <f t="shared" ref="J207" si="80">SUM(J201:J206)</f>
        <v>0</v>
      </c>
      <c r="K207" s="27"/>
      <c r="L207" s="21">
        <f t="shared" ref="L207" ca="1" si="8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82">SUM(G208:G213)</f>
        <v>0</v>
      </c>
      <c r="H214" s="21">
        <f t="shared" ref="H214" si="83">SUM(H208:H213)</f>
        <v>0</v>
      </c>
      <c r="I214" s="21">
        <f t="shared" ref="I214" si="84">SUM(I208:I213)</f>
        <v>0</v>
      </c>
      <c r="J214" s="21">
        <f t="shared" ref="J214" si="85">SUM(J208:J213)</f>
        <v>0</v>
      </c>
      <c r="K214" s="27"/>
      <c r="L214" s="21">
        <f t="shared" ref="L214" ca="1" si="86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8" t="s">
        <v>4</v>
      </c>
      <c r="D215" s="69"/>
      <c r="E215" s="33"/>
      <c r="F215" s="34">
        <f>F181+F185+F195+F200+F207+F214</f>
        <v>1655</v>
      </c>
      <c r="G215" s="34">
        <f t="shared" ref="G215" si="87">G181+G185+G195+G200+G207+G214</f>
        <v>46.67</v>
      </c>
      <c r="H215" s="34">
        <f t="shared" ref="H215" si="88">H181+H185+H195+H200+H207+H214</f>
        <v>56</v>
      </c>
      <c r="I215" s="34">
        <v>263.23</v>
      </c>
      <c r="J215" s="34">
        <f t="shared" ref="J215" si="89">J181+J185+J195+J200+J207+J214</f>
        <v>1671</v>
      </c>
      <c r="K215" s="35"/>
      <c r="L215" s="34">
        <f t="shared" ref="L215" ca="1" si="90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91">SUM(G216:G222)</f>
        <v>0</v>
      </c>
      <c r="H223" s="21">
        <f t="shared" ref="H223" si="92">SUM(H216:H222)</f>
        <v>0</v>
      </c>
      <c r="I223" s="21">
        <f t="shared" ref="I223" si="93">SUM(I216:I222)</f>
        <v>0</v>
      </c>
      <c r="J223" s="21">
        <f t="shared" ref="J223" si="94">SUM(J216:J222)</f>
        <v>0</v>
      </c>
      <c r="K223" s="27"/>
      <c r="L223" s="21">
        <f t="shared" ref="L223:L265" si="95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96">SUM(G224:G226)</f>
        <v>0</v>
      </c>
      <c r="H227" s="21">
        <f t="shared" ref="H227" si="97">SUM(H224:H226)</f>
        <v>0</v>
      </c>
      <c r="I227" s="21">
        <f t="shared" ref="I227" si="98">SUM(I224:I226)</f>
        <v>0</v>
      </c>
      <c r="J227" s="21">
        <f t="shared" ref="J227" si="99">SUM(J224:J226)</f>
        <v>0</v>
      </c>
      <c r="K227" s="27"/>
      <c r="L227" s="21">
        <f t="shared" ref="L227" ca="1" si="100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01">SUM(G228:G236)</f>
        <v>0</v>
      </c>
      <c r="H237" s="21">
        <f t="shared" ref="H237" si="102">SUM(H228:H236)</f>
        <v>0</v>
      </c>
      <c r="I237" s="21">
        <f t="shared" ref="I237" si="103">SUM(I228:I236)</f>
        <v>0</v>
      </c>
      <c r="J237" s="21">
        <f t="shared" ref="J237" si="104">SUM(J228:J236)</f>
        <v>0</v>
      </c>
      <c r="K237" s="27"/>
      <c r="L237" s="21">
        <f t="shared" ref="L237" ca="1" si="105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06">SUM(G238:G241)</f>
        <v>0</v>
      </c>
      <c r="H242" s="21">
        <f t="shared" ref="H242" si="107">SUM(H238:H241)</f>
        <v>0</v>
      </c>
      <c r="I242" s="21">
        <f t="shared" ref="I242" si="108">SUM(I238:I241)</f>
        <v>0</v>
      </c>
      <c r="J242" s="21">
        <f t="shared" ref="J242" si="109">SUM(J238:J241)</f>
        <v>0</v>
      </c>
      <c r="K242" s="27"/>
      <c r="L242" s="21">
        <f t="shared" ref="L242" ca="1" si="110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11">SUM(G243:G248)</f>
        <v>0</v>
      </c>
      <c r="H249" s="21">
        <f t="shared" ref="H249" si="112">SUM(H243:H248)</f>
        <v>0</v>
      </c>
      <c r="I249" s="21">
        <f t="shared" ref="I249" si="113">SUM(I243:I248)</f>
        <v>0</v>
      </c>
      <c r="J249" s="21">
        <f t="shared" ref="J249" si="114">SUM(J243:J248)</f>
        <v>0</v>
      </c>
      <c r="K249" s="27"/>
      <c r="L249" s="21">
        <f t="shared" ref="L249" ca="1" si="115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16">SUM(G250:G255)</f>
        <v>0</v>
      </c>
      <c r="H256" s="21">
        <f t="shared" ref="H256" si="117">SUM(H250:H255)</f>
        <v>0</v>
      </c>
      <c r="I256" s="21">
        <f t="shared" ref="I256" si="118">SUM(I250:I255)</f>
        <v>0</v>
      </c>
      <c r="J256" s="21">
        <f t="shared" ref="J256" si="119">SUM(J250:J255)</f>
        <v>0</v>
      </c>
      <c r="K256" s="27"/>
      <c r="L256" s="21">
        <f t="shared" ref="L256" ca="1" si="120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8" t="s">
        <v>4</v>
      </c>
      <c r="D257" s="69"/>
      <c r="E257" s="33"/>
      <c r="F257" s="34">
        <f>F223+F227+F237+F242+F249+F256</f>
        <v>0</v>
      </c>
      <c r="G257" s="34">
        <f t="shared" ref="G257" si="121">G223+G227+G237+G242+G249+G256</f>
        <v>0</v>
      </c>
      <c r="H257" s="34">
        <f t="shared" ref="H257" si="122">H223+H227+H237+H242+H249+H256</f>
        <v>0</v>
      </c>
      <c r="I257" s="34">
        <f t="shared" ref="I257" si="123">I223+I227+I237+I242+I249+I256</f>
        <v>0</v>
      </c>
      <c r="J257" s="34">
        <f t="shared" ref="J257" si="124">J223+J227+J237+J242+J249+J256</f>
        <v>0</v>
      </c>
      <c r="K257" s="35"/>
      <c r="L257" s="34">
        <f t="shared" ref="L257" ca="1" si="125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26">SUM(G258:G264)</f>
        <v>0</v>
      </c>
      <c r="H265" s="21">
        <f t="shared" ref="H265" si="127">SUM(H258:H264)</f>
        <v>0</v>
      </c>
      <c r="I265" s="21">
        <f t="shared" ref="I265" si="128">SUM(I258:I264)</f>
        <v>0</v>
      </c>
      <c r="J265" s="21">
        <f t="shared" ref="J265" si="129">SUM(J258:J264)</f>
        <v>0</v>
      </c>
      <c r="K265" s="27"/>
      <c r="L265" s="21">
        <f t="shared" si="95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30">SUM(G266:G268)</f>
        <v>0</v>
      </c>
      <c r="H269" s="21">
        <f t="shared" ref="H269" si="131">SUM(H266:H268)</f>
        <v>0</v>
      </c>
      <c r="I269" s="21">
        <f t="shared" ref="I269" si="132">SUM(I266:I268)</f>
        <v>0</v>
      </c>
      <c r="J269" s="21">
        <f t="shared" ref="J269" si="133">SUM(J266:J268)</f>
        <v>0</v>
      </c>
      <c r="K269" s="27"/>
      <c r="L269" s="21">
        <f t="shared" ref="L269" ca="1" si="134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35">SUM(G270:G278)</f>
        <v>0</v>
      </c>
      <c r="H279" s="21">
        <f t="shared" ref="H279" si="136">SUM(H270:H278)</f>
        <v>0</v>
      </c>
      <c r="I279" s="21">
        <f t="shared" ref="I279" si="137">SUM(I270:I278)</f>
        <v>0</v>
      </c>
      <c r="J279" s="21">
        <f t="shared" ref="J279" si="138">SUM(J270:J278)</f>
        <v>0</v>
      </c>
      <c r="K279" s="27"/>
      <c r="L279" s="21">
        <f t="shared" ref="L279" ca="1" si="139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40">SUM(G280:G283)</f>
        <v>0</v>
      </c>
      <c r="H284" s="21">
        <f t="shared" ref="H284" si="141">SUM(H280:H283)</f>
        <v>0</v>
      </c>
      <c r="I284" s="21">
        <f t="shared" ref="I284" si="142">SUM(I280:I283)</f>
        <v>0</v>
      </c>
      <c r="J284" s="21">
        <f t="shared" ref="J284" si="143">SUM(J280:J283)</f>
        <v>0</v>
      </c>
      <c r="K284" s="27"/>
      <c r="L284" s="21">
        <f t="shared" ref="L284" ca="1" si="144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45">SUM(G285:G290)</f>
        <v>0</v>
      </c>
      <c r="H291" s="21">
        <f t="shared" ref="H291" si="146">SUM(H285:H290)</f>
        <v>0</v>
      </c>
      <c r="I291" s="21">
        <f t="shared" ref="I291" si="147">SUM(I285:I290)</f>
        <v>0</v>
      </c>
      <c r="J291" s="21">
        <f t="shared" ref="J291" si="148">SUM(J285:J290)</f>
        <v>0</v>
      </c>
      <c r="K291" s="27"/>
      <c r="L291" s="21">
        <f t="shared" ref="L291" ca="1" si="149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50">SUM(G292:G297)</f>
        <v>0</v>
      </c>
      <c r="H298" s="21">
        <f t="shared" ref="H298" si="151">SUM(H292:H297)</f>
        <v>0</v>
      </c>
      <c r="I298" s="21">
        <f t="shared" ref="I298" si="152">SUM(I292:I297)</f>
        <v>0</v>
      </c>
      <c r="J298" s="21">
        <f t="shared" ref="J298" si="153">SUM(J292:J297)</f>
        <v>0</v>
      </c>
      <c r="K298" s="27"/>
      <c r="L298" s="21">
        <f t="shared" ref="L298" ca="1" si="154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8" t="s">
        <v>4</v>
      </c>
      <c r="D299" s="69"/>
      <c r="E299" s="33"/>
      <c r="F299" s="34">
        <f>F265+F269+F279+F284+F291+F298</f>
        <v>0</v>
      </c>
      <c r="G299" s="34">
        <f t="shared" ref="G299" si="155">G265+G269+G279+G284+G291+G298</f>
        <v>0</v>
      </c>
      <c r="H299" s="34">
        <f t="shared" ref="H299" si="156">H265+H269+H279+H284+H291+H298</f>
        <v>0</v>
      </c>
      <c r="I299" s="34">
        <f t="shared" ref="I299" si="157">I265+I269+I279+I284+I291+I298</f>
        <v>0</v>
      </c>
      <c r="J299" s="34">
        <f t="shared" ref="J299" si="158">J265+J269+J279+J284+J291+J298</f>
        <v>0</v>
      </c>
      <c r="K299" s="35"/>
      <c r="L299" s="34">
        <f t="shared" ref="L299" ca="1" si="159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96</v>
      </c>
      <c r="F300" s="48">
        <v>150</v>
      </c>
      <c r="G300" s="48">
        <v>7.8</v>
      </c>
      <c r="H300" s="48">
        <v>6</v>
      </c>
      <c r="I300" s="48">
        <v>44.59</v>
      </c>
      <c r="J300" s="48">
        <v>262</v>
      </c>
      <c r="K300" s="49" t="s">
        <v>47</v>
      </c>
      <c r="L300" s="48"/>
    </row>
    <row r="301" spans="1:12" ht="15" x14ac:dyDescent="0.25">
      <c r="A301" s="25"/>
      <c r="B301" s="16"/>
      <c r="C301" s="11"/>
      <c r="D301" s="6"/>
      <c r="E301" s="50" t="s">
        <v>97</v>
      </c>
      <c r="F301" s="51">
        <v>25</v>
      </c>
      <c r="G301" s="51">
        <v>1.8</v>
      </c>
      <c r="H301" s="51">
        <v>2</v>
      </c>
      <c r="I301" s="51">
        <v>13.88</v>
      </c>
      <c r="J301" s="51">
        <v>79</v>
      </c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63</v>
      </c>
      <c r="F302" s="51">
        <v>200</v>
      </c>
      <c r="G302" s="51">
        <v>0.1</v>
      </c>
      <c r="H302" s="51">
        <v>0.02</v>
      </c>
      <c r="I302" s="51">
        <v>5.0599999999999996</v>
      </c>
      <c r="J302" s="51">
        <v>21</v>
      </c>
      <c r="K302" s="52">
        <v>262</v>
      </c>
      <c r="L302" s="51"/>
    </row>
    <row r="303" spans="1:12" ht="15" x14ac:dyDescent="0.25">
      <c r="A303" s="25"/>
      <c r="B303" s="16"/>
      <c r="C303" s="11"/>
      <c r="D303" s="7" t="s">
        <v>32</v>
      </c>
      <c r="E303" s="50"/>
      <c r="F303" s="51"/>
      <c r="G303" s="51"/>
      <c r="H303" s="51"/>
      <c r="I303" s="51"/>
      <c r="J303" s="51"/>
      <c r="K303" s="62"/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62</v>
      </c>
      <c r="F304" s="51">
        <v>150</v>
      </c>
      <c r="G304" s="51">
        <v>0.6</v>
      </c>
      <c r="H304" s="51">
        <v>0.6</v>
      </c>
      <c r="I304" s="51">
        <v>17.399999999999999</v>
      </c>
      <c r="J304" s="51">
        <v>73</v>
      </c>
      <c r="K304" s="52">
        <v>231</v>
      </c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v>525</v>
      </c>
      <c r="G307" s="21">
        <v>10.29</v>
      </c>
      <c r="H307" s="21">
        <v>9</v>
      </c>
      <c r="I307" s="21">
        <v>80.930000000000007</v>
      </c>
      <c r="J307" s="21">
        <v>434</v>
      </c>
      <c r="K307" s="27"/>
      <c r="L307" s="21">
        <v>75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60">SUM(G308:G310)</f>
        <v>0</v>
      </c>
      <c r="H311" s="21">
        <f t="shared" ref="H311" si="161">SUM(H308:H310)</f>
        <v>0</v>
      </c>
      <c r="I311" s="21">
        <f t="shared" ref="I311" si="162">SUM(I308:I310)</f>
        <v>0</v>
      </c>
      <c r="J311" s="21">
        <f t="shared" ref="J311" si="163">SUM(J308:J310)</f>
        <v>0</v>
      </c>
      <c r="K311" s="27"/>
      <c r="L311" s="21">
        <f t="shared" ref="L311" ca="1" si="16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64</v>
      </c>
      <c r="F312" s="51">
        <v>30</v>
      </c>
      <c r="G312" s="51">
        <v>0.24</v>
      </c>
      <c r="H312" s="51">
        <v>0</v>
      </c>
      <c r="I312" s="51">
        <v>0.74</v>
      </c>
      <c r="J312" s="51">
        <v>4</v>
      </c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75</v>
      </c>
      <c r="F313" s="51">
        <v>200</v>
      </c>
      <c r="G313" s="51">
        <v>3.12</v>
      </c>
      <c r="H313" s="51">
        <v>4</v>
      </c>
      <c r="I313" s="51">
        <v>12.73</v>
      </c>
      <c r="J313" s="51">
        <v>100</v>
      </c>
      <c r="K313" s="52">
        <v>22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98</v>
      </c>
      <c r="F314" s="51">
        <v>240</v>
      </c>
      <c r="G314" s="51">
        <v>16.25</v>
      </c>
      <c r="H314" s="51">
        <v>21</v>
      </c>
      <c r="I314" s="51">
        <v>14.96</v>
      </c>
      <c r="J314" s="51">
        <v>268</v>
      </c>
      <c r="K314" s="52" t="s">
        <v>47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77</v>
      </c>
      <c r="F316" s="51">
        <v>200</v>
      </c>
      <c r="G316" s="51">
        <v>0.1</v>
      </c>
      <c r="H316" s="51">
        <v>0</v>
      </c>
      <c r="I316" s="51">
        <v>5</v>
      </c>
      <c r="J316" s="51">
        <v>37</v>
      </c>
      <c r="K316" s="52">
        <v>261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67</v>
      </c>
      <c r="F317" s="51">
        <v>20</v>
      </c>
      <c r="G317" s="51">
        <v>1.3</v>
      </c>
      <c r="H317" s="51">
        <v>0</v>
      </c>
      <c r="I317" s="51">
        <v>9.4</v>
      </c>
      <c r="J317" s="51">
        <v>45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49</v>
      </c>
      <c r="F318" s="51">
        <v>65</v>
      </c>
      <c r="G318" s="51">
        <v>4.29</v>
      </c>
      <c r="H318" s="51">
        <v>0.78</v>
      </c>
      <c r="I318" s="51">
        <v>27.11</v>
      </c>
      <c r="J318" s="51">
        <v>126</v>
      </c>
      <c r="K318" s="52"/>
      <c r="L318" s="51"/>
    </row>
    <row r="319" spans="1:12" ht="15" x14ac:dyDescent="0.25">
      <c r="A319" s="25"/>
      <c r="B319" s="16"/>
      <c r="C319" s="11"/>
      <c r="D319" s="6"/>
      <c r="E319" s="50" t="s">
        <v>99</v>
      </c>
      <c r="F319" s="51">
        <v>50</v>
      </c>
      <c r="G319" s="51">
        <v>3</v>
      </c>
      <c r="H319" s="51">
        <v>2</v>
      </c>
      <c r="I319" s="51">
        <v>38.6</v>
      </c>
      <c r="J319" s="51">
        <v>183</v>
      </c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805</v>
      </c>
      <c r="G321" s="21">
        <v>28</v>
      </c>
      <c r="H321" s="21">
        <v>29</v>
      </c>
      <c r="I321" s="21">
        <v>108.42</v>
      </c>
      <c r="J321" s="21">
        <f t="shared" ref="J321" si="165">SUM(J312:J320)</f>
        <v>763</v>
      </c>
      <c r="K321" s="27"/>
      <c r="L321" s="21">
        <v>75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69</v>
      </c>
      <c r="F322" s="51">
        <v>100</v>
      </c>
      <c r="G322" s="51">
        <v>14.49</v>
      </c>
      <c r="H322" s="51">
        <v>14</v>
      </c>
      <c r="I322" s="51">
        <v>37.520000000000003</v>
      </c>
      <c r="J322" s="51">
        <v>339</v>
      </c>
      <c r="K322" s="52">
        <v>533</v>
      </c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50</v>
      </c>
      <c r="F323" s="51">
        <v>200</v>
      </c>
      <c r="G323" s="51"/>
      <c r="H323" s="51"/>
      <c r="I323" s="51">
        <v>20.02</v>
      </c>
      <c r="J323" s="51">
        <v>88</v>
      </c>
      <c r="K323" s="52"/>
      <c r="L323" s="51"/>
    </row>
    <row r="324" spans="1:12" ht="15" x14ac:dyDescent="0.25">
      <c r="A324" s="25"/>
      <c r="B324" s="16"/>
      <c r="C324" s="11"/>
      <c r="D324" s="6" t="s">
        <v>24</v>
      </c>
      <c r="E324" s="50" t="s">
        <v>46</v>
      </c>
      <c r="F324" s="51">
        <v>130</v>
      </c>
      <c r="G324" s="51">
        <v>0.52</v>
      </c>
      <c r="H324" s="51">
        <v>1</v>
      </c>
      <c r="I324" s="51">
        <v>12.74</v>
      </c>
      <c r="J324" s="51">
        <v>61</v>
      </c>
      <c r="K324" s="52">
        <v>231</v>
      </c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v>430</v>
      </c>
      <c r="G326" s="21">
        <v>15.01</v>
      </c>
      <c r="H326" s="21">
        <v>15</v>
      </c>
      <c r="I326" s="21">
        <v>70.459999999999994</v>
      </c>
      <c r="J326" s="21">
        <v>488</v>
      </c>
      <c r="K326" s="27"/>
      <c r="L326" s="21">
        <f t="shared" ref="L326" si="166">SUM(L319:L325)</f>
        <v>75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167">SUM(G327:G332)</f>
        <v>0</v>
      </c>
      <c r="H333" s="21">
        <f t="shared" ref="H333" si="168">SUM(H327:H332)</f>
        <v>0</v>
      </c>
      <c r="I333" s="21">
        <f t="shared" ref="I333" si="169">SUM(I327:I332)</f>
        <v>0</v>
      </c>
      <c r="J333" s="21">
        <f t="shared" ref="J333" si="170">SUM(J327:J332)</f>
        <v>0</v>
      </c>
      <c r="K333" s="27"/>
      <c r="L333" s="21">
        <f t="shared" ref="L333" ca="1" si="171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172">SUM(G334:G339)</f>
        <v>0</v>
      </c>
      <c r="H340" s="21">
        <f t="shared" ref="H340" si="173">SUM(H334:H339)</f>
        <v>0</v>
      </c>
      <c r="I340" s="21">
        <f t="shared" ref="I340" si="174">SUM(I334:I339)</f>
        <v>0</v>
      </c>
      <c r="J340" s="21">
        <f t="shared" ref="J340" si="175">SUM(J334:J339)</f>
        <v>0</v>
      </c>
      <c r="K340" s="27"/>
      <c r="L340" s="21">
        <f t="shared" ref="L340" ca="1" si="176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8" t="s">
        <v>4</v>
      </c>
      <c r="D341" s="69"/>
      <c r="E341" s="33"/>
      <c r="F341" s="34">
        <f>F307+F311+F321+F326+F333+F340</f>
        <v>1760</v>
      </c>
      <c r="G341" s="34">
        <v>53.55</v>
      </c>
      <c r="H341" s="34">
        <v>52</v>
      </c>
      <c r="I341" s="34">
        <v>259.81</v>
      </c>
      <c r="J341" s="34">
        <v>1686</v>
      </c>
      <c r="K341" s="35"/>
      <c r="L341" s="34">
        <f t="shared" ref="L341" ca="1" si="177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100</v>
      </c>
      <c r="F342" s="48">
        <v>210</v>
      </c>
      <c r="G342" s="48">
        <v>6.89</v>
      </c>
      <c r="H342" s="48">
        <v>11</v>
      </c>
      <c r="I342" s="48">
        <v>40.75</v>
      </c>
      <c r="J342" s="48">
        <v>290</v>
      </c>
      <c r="K342" s="49">
        <v>119</v>
      </c>
      <c r="L342" s="48"/>
    </row>
    <row r="343" spans="1:12" ht="15" x14ac:dyDescent="0.25">
      <c r="A343" s="15"/>
      <c r="B343" s="16"/>
      <c r="C343" s="11"/>
      <c r="D343" s="6"/>
      <c r="E343" s="50" t="s">
        <v>101</v>
      </c>
      <c r="F343" s="51">
        <v>40</v>
      </c>
      <c r="G343" s="51">
        <v>6.58</v>
      </c>
      <c r="H343" s="51">
        <v>5</v>
      </c>
      <c r="I343" s="51">
        <v>9.3800000000000008</v>
      </c>
      <c r="J343" s="51">
        <v>115</v>
      </c>
      <c r="K343" s="52">
        <v>3</v>
      </c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73</v>
      </c>
      <c r="F344" s="51">
        <v>200</v>
      </c>
      <c r="G344" s="51">
        <v>1.4</v>
      </c>
      <c r="H344" s="51">
        <v>1.57</v>
      </c>
      <c r="I344" s="51">
        <v>12.1</v>
      </c>
      <c r="J344" s="51">
        <v>66</v>
      </c>
      <c r="K344" s="52" t="s">
        <v>47</v>
      </c>
      <c r="L344" s="51"/>
    </row>
    <row r="345" spans="1:12" ht="15" x14ac:dyDescent="0.25">
      <c r="A345" s="15"/>
      <c r="B345" s="16"/>
      <c r="C345" s="11"/>
      <c r="D345" s="7" t="s">
        <v>32</v>
      </c>
      <c r="E345" s="50"/>
      <c r="F345" s="51"/>
      <c r="G345" s="51"/>
      <c r="H345" s="51"/>
      <c r="I345" s="51"/>
      <c r="J345" s="51"/>
      <c r="K345" s="6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99</v>
      </c>
      <c r="F347" s="51">
        <v>50</v>
      </c>
      <c r="G347" s="51">
        <v>2.95</v>
      </c>
      <c r="H347" s="51">
        <v>2.35</v>
      </c>
      <c r="I347" s="51">
        <v>38.549999999999997</v>
      </c>
      <c r="J347" s="51">
        <v>183</v>
      </c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v>17.86</v>
      </c>
      <c r="H349" s="21">
        <v>21</v>
      </c>
      <c r="I349" s="21">
        <v>100.78</v>
      </c>
      <c r="J349" s="21">
        <f t="shared" ref="J349" si="178">SUM(J342:J348)</f>
        <v>654</v>
      </c>
      <c r="K349" s="27"/>
      <c r="L349" s="21">
        <v>75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179">SUM(G350:G352)</f>
        <v>0</v>
      </c>
      <c r="H353" s="21">
        <f t="shared" ref="H353" si="180">SUM(H350:H352)</f>
        <v>0</v>
      </c>
      <c r="I353" s="21">
        <f t="shared" ref="I353" si="181">SUM(I350:I352)</f>
        <v>0</v>
      </c>
      <c r="J353" s="21">
        <f t="shared" ref="J353" si="182">SUM(J350:J352)</f>
        <v>0</v>
      </c>
      <c r="K353" s="27"/>
      <c r="L353" s="21">
        <f t="shared" ref="L353" ca="1" si="183">SUM(L350:L358)</f>
        <v>0</v>
      </c>
    </row>
    <row r="354" spans="1:12" ht="25.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102</v>
      </c>
      <c r="F354" s="51">
        <v>30</v>
      </c>
      <c r="G354" s="51">
        <v>0.78</v>
      </c>
      <c r="H354" s="51">
        <v>2</v>
      </c>
      <c r="I354" s="51">
        <v>2.56</v>
      </c>
      <c r="J354" s="51">
        <v>32</v>
      </c>
      <c r="K354" s="52">
        <v>32</v>
      </c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103</v>
      </c>
      <c r="F355" s="51">
        <v>200</v>
      </c>
      <c r="G355" s="51">
        <v>2.42</v>
      </c>
      <c r="H355" s="51">
        <v>4</v>
      </c>
      <c r="I355" s="51">
        <v>13.45</v>
      </c>
      <c r="J355" s="51">
        <v>101</v>
      </c>
      <c r="K355" s="52">
        <v>72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104</v>
      </c>
      <c r="F356" s="51">
        <v>100</v>
      </c>
      <c r="G356" s="51">
        <v>9.6</v>
      </c>
      <c r="H356" s="51">
        <v>10.97</v>
      </c>
      <c r="I356" s="51">
        <v>22.63</v>
      </c>
      <c r="J356" s="51">
        <v>142</v>
      </c>
      <c r="K356" s="52" t="s">
        <v>47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52</v>
      </c>
      <c r="F357" s="51">
        <v>150</v>
      </c>
      <c r="G357" s="51">
        <v>3.1</v>
      </c>
      <c r="H357" s="51">
        <v>4</v>
      </c>
      <c r="I357" s="51">
        <v>22.07</v>
      </c>
      <c r="J357" s="51">
        <v>133</v>
      </c>
      <c r="K357" s="52">
        <v>91</v>
      </c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105</v>
      </c>
      <c r="F358" s="51">
        <v>200</v>
      </c>
      <c r="G358" s="51">
        <v>1</v>
      </c>
      <c r="H358" s="51">
        <v>0</v>
      </c>
      <c r="I358" s="51">
        <v>32.96</v>
      </c>
      <c r="J358" s="51">
        <v>125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67</v>
      </c>
      <c r="F359" s="51">
        <v>20</v>
      </c>
      <c r="G359" s="51">
        <v>1.3</v>
      </c>
      <c r="H359" s="51">
        <v>0</v>
      </c>
      <c r="I359" s="51">
        <v>9.3800000000000008</v>
      </c>
      <c r="J359" s="51">
        <v>45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49</v>
      </c>
      <c r="F360" s="51">
        <v>65</v>
      </c>
      <c r="G360" s="51">
        <v>4.3</v>
      </c>
      <c r="H360" s="51">
        <v>1</v>
      </c>
      <c r="I360" s="51">
        <v>27.11</v>
      </c>
      <c r="J360" s="51">
        <v>126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765</v>
      </c>
      <c r="G363" s="21">
        <v>22.57</v>
      </c>
      <c r="H363" s="21">
        <v>22</v>
      </c>
      <c r="I363" s="21">
        <v>130.16</v>
      </c>
      <c r="J363" s="21">
        <v>702</v>
      </c>
      <c r="K363" s="27"/>
      <c r="L363" s="21">
        <v>75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54</v>
      </c>
      <c r="F364" s="51">
        <v>60</v>
      </c>
      <c r="G364" s="51">
        <v>3.61</v>
      </c>
      <c r="H364" s="51">
        <v>12</v>
      </c>
      <c r="I364" s="51">
        <v>23.62</v>
      </c>
      <c r="J364" s="51">
        <v>215</v>
      </c>
      <c r="K364" s="52" t="s">
        <v>47</v>
      </c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50</v>
      </c>
      <c r="F365" s="51">
        <v>200</v>
      </c>
      <c r="G365" s="51"/>
      <c r="H365" s="51"/>
      <c r="I365" s="51">
        <v>20.2</v>
      </c>
      <c r="J365" s="51">
        <v>88</v>
      </c>
      <c r="K365" s="52"/>
      <c r="L365" s="51"/>
    </row>
    <row r="366" spans="1:12" ht="15" x14ac:dyDescent="0.25">
      <c r="A366" s="15"/>
      <c r="B366" s="16"/>
      <c r="C366" s="11"/>
      <c r="D366" s="6" t="s">
        <v>24</v>
      </c>
      <c r="E366" s="50" t="s">
        <v>46</v>
      </c>
      <c r="F366" s="51">
        <v>130</v>
      </c>
      <c r="G366" s="51">
        <v>0.52</v>
      </c>
      <c r="H366" s="51">
        <v>1</v>
      </c>
      <c r="I366" s="51">
        <v>12.74</v>
      </c>
      <c r="J366" s="51">
        <v>61</v>
      </c>
      <c r="K366" s="52">
        <v>231</v>
      </c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390</v>
      </c>
      <c r="G368" s="21">
        <v>4.13</v>
      </c>
      <c r="H368" s="21">
        <v>13</v>
      </c>
      <c r="I368" s="21">
        <f t="shared" ref="I368" si="184">SUM(I364:I367)</f>
        <v>56.56</v>
      </c>
      <c r="J368" s="21">
        <f t="shared" ref="J368" si="185">SUM(J364:J367)</f>
        <v>364</v>
      </c>
      <c r="K368" s="27"/>
      <c r="L368" s="21">
        <f t="shared" ref="L368" si="186">SUM(L361:L367)</f>
        <v>75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187">SUM(G369:G374)</f>
        <v>0</v>
      </c>
      <c r="H375" s="21">
        <f t="shared" ref="H375" si="188">SUM(H369:H374)</f>
        <v>0</v>
      </c>
      <c r="I375" s="21">
        <f t="shared" ref="I375" si="189">SUM(I369:I374)</f>
        <v>0</v>
      </c>
      <c r="J375" s="21">
        <f t="shared" ref="J375" si="190">SUM(J369:J374)</f>
        <v>0</v>
      </c>
      <c r="K375" s="27"/>
      <c r="L375" s="21">
        <f t="shared" ref="L375" ca="1" si="19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192">SUM(G376:G381)</f>
        <v>0</v>
      </c>
      <c r="H382" s="21">
        <f t="shared" ref="H382" si="193">SUM(H376:H381)</f>
        <v>0</v>
      </c>
      <c r="I382" s="21">
        <f t="shared" ref="I382" si="194">SUM(I376:I381)</f>
        <v>0</v>
      </c>
      <c r="J382" s="21">
        <f t="shared" ref="J382" si="195">SUM(J376:J381)</f>
        <v>0</v>
      </c>
      <c r="K382" s="27"/>
      <c r="L382" s="21">
        <f t="shared" ref="L382" ca="1" si="196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8" t="s">
        <v>4</v>
      </c>
      <c r="D383" s="69"/>
      <c r="E383" s="33"/>
      <c r="F383" s="34">
        <f>F349+F353+F363+F368+F375+F382</f>
        <v>1655</v>
      </c>
      <c r="G383" s="34">
        <f t="shared" ref="G383" si="197">G349+G353+G363+G368+G375+G382</f>
        <v>44.56</v>
      </c>
      <c r="H383" s="34">
        <f t="shared" ref="H383" si="198">H349+H353+H363+H368+H375+H382</f>
        <v>56</v>
      </c>
      <c r="I383" s="34">
        <f t="shared" ref="I383" si="199">I349+I353+I363+I368+I375+I382</f>
        <v>287.5</v>
      </c>
      <c r="J383" s="34">
        <v>1721</v>
      </c>
      <c r="K383" s="35"/>
      <c r="L383" s="34">
        <f t="shared" ref="L383" ca="1" si="200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106</v>
      </c>
      <c r="F384" s="48">
        <v>180</v>
      </c>
      <c r="G384" s="48">
        <v>10.96</v>
      </c>
      <c r="H384" s="48">
        <v>9</v>
      </c>
      <c r="I384" s="48">
        <v>36.1</v>
      </c>
      <c r="J384" s="48">
        <v>271</v>
      </c>
      <c r="K384" s="49">
        <v>138</v>
      </c>
      <c r="L384" s="48"/>
    </row>
    <row r="385" spans="1:12" ht="15" x14ac:dyDescent="0.25">
      <c r="A385" s="25"/>
      <c r="B385" s="16"/>
      <c r="C385" s="11"/>
      <c r="D385" s="6" t="s">
        <v>30</v>
      </c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77</v>
      </c>
      <c r="F386" s="51">
        <v>200</v>
      </c>
      <c r="G386" s="51">
        <v>0.02</v>
      </c>
      <c r="H386" s="51">
        <v>0</v>
      </c>
      <c r="I386" s="51">
        <v>9.7899999999999991</v>
      </c>
      <c r="J386" s="51">
        <v>37</v>
      </c>
      <c r="K386" s="52"/>
      <c r="L386" s="51"/>
    </row>
    <row r="387" spans="1:12" ht="15" x14ac:dyDescent="0.25">
      <c r="A387" s="25"/>
      <c r="B387" s="16"/>
      <c r="C387" s="11"/>
      <c r="D387" s="7" t="s">
        <v>32</v>
      </c>
      <c r="E387" s="50" t="s">
        <v>67</v>
      </c>
      <c r="F387" s="51">
        <v>20</v>
      </c>
      <c r="G387" s="51">
        <v>1.32</v>
      </c>
      <c r="H387" s="51">
        <v>0.13</v>
      </c>
      <c r="I387" s="51">
        <v>9.3800000000000008</v>
      </c>
      <c r="J387" s="51">
        <v>45</v>
      </c>
      <c r="K387" s="6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62</v>
      </c>
      <c r="F388" s="51">
        <v>150</v>
      </c>
      <c r="G388" s="51">
        <v>1</v>
      </c>
      <c r="H388" s="51">
        <v>1</v>
      </c>
      <c r="I388" s="51">
        <v>17.399999999999999</v>
      </c>
      <c r="J388" s="51">
        <v>73</v>
      </c>
      <c r="K388" s="52">
        <v>231</v>
      </c>
      <c r="L388" s="51"/>
    </row>
    <row r="389" spans="1:12" ht="15" x14ac:dyDescent="0.25">
      <c r="A389" s="25"/>
      <c r="B389" s="16"/>
      <c r="C389" s="11"/>
      <c r="D389" s="6"/>
      <c r="E389" s="50" t="s">
        <v>70</v>
      </c>
      <c r="F389" s="51">
        <v>60</v>
      </c>
      <c r="G389" s="51">
        <v>4.5</v>
      </c>
      <c r="H389" s="51">
        <v>6</v>
      </c>
      <c r="I389" s="51">
        <v>46</v>
      </c>
      <c r="J389" s="51">
        <v>253</v>
      </c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610</v>
      </c>
      <c r="G391" s="21">
        <v>17.399999999999999</v>
      </c>
      <c r="H391" s="21">
        <v>16</v>
      </c>
      <c r="I391" s="21">
        <v>118.72</v>
      </c>
      <c r="J391" s="21">
        <v>680</v>
      </c>
      <c r="K391" s="27"/>
      <c r="L391" s="21">
        <v>75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01">SUM(G392:G394)</f>
        <v>0</v>
      </c>
      <c r="H395" s="21">
        <f t="shared" ref="H395" si="202">SUM(H392:H394)</f>
        <v>0</v>
      </c>
      <c r="I395" s="21">
        <f t="shared" ref="I395" si="203">SUM(I392:I394)</f>
        <v>0</v>
      </c>
      <c r="J395" s="21">
        <f t="shared" ref="J395" si="204">SUM(J392:J394)</f>
        <v>0</v>
      </c>
      <c r="K395" s="27"/>
      <c r="L395" s="21">
        <f t="shared" ref="L395" ca="1" si="205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107</v>
      </c>
      <c r="F396" s="51">
        <v>30</v>
      </c>
      <c r="G396" s="51">
        <v>1.1000000000000001</v>
      </c>
      <c r="H396" s="51">
        <v>7</v>
      </c>
      <c r="I396" s="51">
        <v>10.06</v>
      </c>
      <c r="J396" s="51">
        <v>103</v>
      </c>
      <c r="K396" s="52">
        <v>41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108</v>
      </c>
      <c r="F397" s="51">
        <v>200</v>
      </c>
      <c r="G397" s="51">
        <v>2.09</v>
      </c>
      <c r="H397" s="51">
        <v>5</v>
      </c>
      <c r="I397" s="51">
        <v>10.58</v>
      </c>
      <c r="J397" s="51">
        <v>91</v>
      </c>
      <c r="K397" s="52">
        <v>62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109</v>
      </c>
      <c r="F398" s="51">
        <v>100</v>
      </c>
      <c r="G398" s="51">
        <v>11.48</v>
      </c>
      <c r="H398" s="51">
        <v>19.170000000000002</v>
      </c>
      <c r="I398" s="51">
        <v>13.5</v>
      </c>
      <c r="J398" s="51">
        <v>274</v>
      </c>
      <c r="K398" s="52" t="s">
        <v>47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83</v>
      </c>
      <c r="F399" s="51">
        <v>150</v>
      </c>
      <c r="G399" s="51">
        <v>8.83</v>
      </c>
      <c r="H399" s="51">
        <v>4.3</v>
      </c>
      <c r="I399" s="51">
        <v>46.26</v>
      </c>
      <c r="J399" s="51">
        <v>247</v>
      </c>
      <c r="K399" s="52" t="s">
        <v>85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110</v>
      </c>
      <c r="F400" s="51">
        <v>200</v>
      </c>
      <c r="G400" s="51">
        <v>0.39</v>
      </c>
      <c r="H400" s="51">
        <v>0</v>
      </c>
      <c r="I400" s="51">
        <v>28.3</v>
      </c>
      <c r="J400" s="51">
        <v>110</v>
      </c>
      <c r="K400" s="52">
        <v>236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49</v>
      </c>
      <c r="F402" s="51">
        <v>32.5</v>
      </c>
      <c r="G402" s="51">
        <v>2.15</v>
      </c>
      <c r="H402" s="51">
        <v>0</v>
      </c>
      <c r="I402" s="51">
        <v>13.55</v>
      </c>
      <c r="J402" s="51">
        <v>63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712.5</v>
      </c>
      <c r="G405" s="21">
        <f t="shared" ref="G405" si="206">SUM(G396:G404)</f>
        <v>26.04</v>
      </c>
      <c r="H405" s="21">
        <v>35</v>
      </c>
      <c r="I405" s="21">
        <v>122.25</v>
      </c>
      <c r="J405" s="21">
        <v>887</v>
      </c>
      <c r="K405" s="27"/>
      <c r="L405" s="21">
        <v>75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86</v>
      </c>
      <c r="F406" s="51">
        <v>100</v>
      </c>
      <c r="G406" s="51">
        <v>6.71</v>
      </c>
      <c r="H406" s="51">
        <v>6</v>
      </c>
      <c r="I406" s="51">
        <v>44.47</v>
      </c>
      <c r="J406" s="51">
        <v>263</v>
      </c>
      <c r="K406" s="52">
        <v>410</v>
      </c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50</v>
      </c>
      <c r="F407" s="51">
        <v>200</v>
      </c>
      <c r="G407" s="51"/>
      <c r="H407" s="51"/>
      <c r="I407" s="51">
        <v>20.2</v>
      </c>
      <c r="J407" s="51">
        <v>88</v>
      </c>
      <c r="K407" s="52"/>
      <c r="L407" s="51"/>
    </row>
    <row r="408" spans="1:12" ht="15" x14ac:dyDescent="0.25">
      <c r="A408" s="25"/>
      <c r="B408" s="16"/>
      <c r="C408" s="11"/>
      <c r="D408" s="6" t="s">
        <v>24</v>
      </c>
      <c r="E408" s="50" t="s">
        <v>56</v>
      </c>
      <c r="F408" s="51">
        <v>130</v>
      </c>
      <c r="G408" s="51">
        <v>0.46</v>
      </c>
      <c r="H408" s="51"/>
      <c r="I408" s="51">
        <v>11.85</v>
      </c>
      <c r="J408" s="51">
        <v>52</v>
      </c>
      <c r="K408" s="52">
        <v>231</v>
      </c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430</v>
      </c>
      <c r="G410" s="21">
        <f t="shared" ref="G410" si="207">SUM(G406:G409)</f>
        <v>7.17</v>
      </c>
      <c r="H410" s="21">
        <f t="shared" ref="H410" si="208">SUM(H406:H409)</f>
        <v>6</v>
      </c>
      <c r="I410" s="21">
        <f t="shared" ref="I410" si="209">SUM(I406:I409)</f>
        <v>76.52</v>
      </c>
      <c r="J410" s="21">
        <f t="shared" ref="J410" si="210">SUM(J406:J409)</f>
        <v>403</v>
      </c>
      <c r="K410" s="27"/>
      <c r="L410" s="21">
        <f t="shared" ref="L410" si="211">SUM(L403:L409)</f>
        <v>75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12">SUM(G411:G416)</f>
        <v>0</v>
      </c>
      <c r="H417" s="21">
        <f t="shared" ref="H417" si="213">SUM(H411:H416)</f>
        <v>0</v>
      </c>
      <c r="I417" s="21">
        <f t="shared" ref="I417" si="214">SUM(I411:I416)</f>
        <v>0</v>
      </c>
      <c r="J417" s="21">
        <f t="shared" ref="J417" si="215">SUM(J411:J416)</f>
        <v>0</v>
      </c>
      <c r="K417" s="27"/>
      <c r="L417" s="21">
        <f t="shared" ref="L417" ca="1" si="216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17">SUM(G418:G423)</f>
        <v>0</v>
      </c>
      <c r="H424" s="21">
        <f t="shared" ref="H424" si="218">SUM(H418:H423)</f>
        <v>0</v>
      </c>
      <c r="I424" s="21">
        <f t="shared" ref="I424" si="219">SUM(I418:I423)</f>
        <v>0</v>
      </c>
      <c r="J424" s="21">
        <f t="shared" ref="J424" si="220">SUM(J418:J423)</f>
        <v>0</v>
      </c>
      <c r="K424" s="27"/>
      <c r="L424" s="21">
        <f t="shared" ref="L424" ca="1" si="221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8" t="s">
        <v>4</v>
      </c>
      <c r="D425" s="69"/>
      <c r="E425" s="33"/>
      <c r="F425" s="34">
        <f>F391+F395+F405+F410+F417+F424</f>
        <v>1752.5</v>
      </c>
      <c r="G425" s="34">
        <f t="shared" ref="G425" si="222">G391+G395+G405+G410+G417+G424</f>
        <v>50.61</v>
      </c>
      <c r="H425" s="34">
        <f t="shared" ref="H425" si="223">H391+H395+H405+H410+H417+H424</f>
        <v>57</v>
      </c>
      <c r="I425" s="34">
        <f t="shared" ref="I425" si="224">I391+I395+I405+I410+I417+I424</f>
        <v>317.49</v>
      </c>
      <c r="J425" s="34">
        <f t="shared" ref="J425" si="225">J391+J395+J405+J410+J417+J424</f>
        <v>1970</v>
      </c>
      <c r="K425" s="35"/>
      <c r="L425" s="34">
        <f t="shared" ref="L425" ca="1" si="226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111</v>
      </c>
      <c r="F426" s="48">
        <v>100</v>
      </c>
      <c r="G426" s="48">
        <v>11.08</v>
      </c>
      <c r="H426" s="48">
        <v>9</v>
      </c>
      <c r="I426" s="48">
        <v>12.8</v>
      </c>
      <c r="J426" s="48">
        <v>138</v>
      </c>
      <c r="K426" s="49" t="s">
        <v>47</v>
      </c>
      <c r="L426" s="48"/>
    </row>
    <row r="427" spans="1:12" ht="15" x14ac:dyDescent="0.25">
      <c r="A427" s="25"/>
      <c r="B427" s="16"/>
      <c r="C427" s="11"/>
      <c r="D427" s="6"/>
      <c r="E427" s="50" t="s">
        <v>52</v>
      </c>
      <c r="F427" s="51">
        <v>160</v>
      </c>
      <c r="G427" s="51">
        <v>3.4</v>
      </c>
      <c r="H427" s="51">
        <v>4.0199999999999996</v>
      </c>
      <c r="I427" s="51">
        <v>23.2</v>
      </c>
      <c r="J427" s="51">
        <v>141</v>
      </c>
      <c r="K427" s="52">
        <v>91</v>
      </c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63</v>
      </c>
      <c r="F428" s="51">
        <v>200</v>
      </c>
      <c r="G428" s="51">
        <v>0.6</v>
      </c>
      <c r="H428" s="51">
        <v>0</v>
      </c>
      <c r="I428" s="51">
        <v>10</v>
      </c>
      <c r="J428" s="51">
        <v>39</v>
      </c>
      <c r="K428" s="52">
        <v>262</v>
      </c>
      <c r="L428" s="51"/>
    </row>
    <row r="429" spans="1:12" ht="15" x14ac:dyDescent="0.25">
      <c r="A429" s="25"/>
      <c r="B429" s="16"/>
      <c r="C429" s="11"/>
      <c r="D429" s="7" t="s">
        <v>32</v>
      </c>
      <c r="E429" s="50" t="s">
        <v>67</v>
      </c>
      <c r="F429" s="51">
        <v>20</v>
      </c>
      <c r="G429" s="51">
        <v>1.32</v>
      </c>
      <c r="H429" s="51">
        <v>0.13</v>
      </c>
      <c r="I429" s="51">
        <v>9.3800000000000008</v>
      </c>
      <c r="J429" s="51">
        <v>45</v>
      </c>
      <c r="K429" s="6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 t="s">
        <v>49</v>
      </c>
      <c r="F431" s="51">
        <v>65</v>
      </c>
      <c r="G431" s="51">
        <v>4.29</v>
      </c>
      <c r="H431" s="51">
        <v>1</v>
      </c>
      <c r="I431" s="51">
        <v>27.11</v>
      </c>
      <c r="J431" s="51">
        <v>126</v>
      </c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545</v>
      </c>
      <c r="G433" s="21">
        <v>20.66</v>
      </c>
      <c r="H433" s="21">
        <v>14</v>
      </c>
      <c r="I433" s="21">
        <v>82.53</v>
      </c>
      <c r="J433" s="21">
        <f t="shared" ref="J433" si="227">SUM(J426:J432)</f>
        <v>489</v>
      </c>
      <c r="K433" s="27"/>
      <c r="L433" s="21">
        <v>75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28">SUM(G434:G436)</f>
        <v>0</v>
      </c>
      <c r="H437" s="21">
        <f t="shared" ref="H437" si="229">SUM(H434:H436)</f>
        <v>0</v>
      </c>
      <c r="I437" s="21">
        <f t="shared" ref="I437" si="230">SUM(I434:I436)</f>
        <v>0</v>
      </c>
      <c r="J437" s="21">
        <f t="shared" ref="J437" si="231">SUM(J434:J436)</f>
        <v>0</v>
      </c>
      <c r="K437" s="27"/>
      <c r="L437" s="21">
        <f t="shared" ref="L437" ca="1" si="232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112</v>
      </c>
      <c r="F438" s="51">
        <v>30</v>
      </c>
      <c r="G438" s="51">
        <v>0.46</v>
      </c>
      <c r="H438" s="51">
        <v>1</v>
      </c>
      <c r="I438" s="51">
        <v>3.29</v>
      </c>
      <c r="J438" s="51">
        <v>27</v>
      </c>
      <c r="K438" s="52">
        <v>21</v>
      </c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113</v>
      </c>
      <c r="F439" s="51">
        <v>200</v>
      </c>
      <c r="G439" s="51">
        <v>4.3</v>
      </c>
      <c r="H439" s="51">
        <v>4</v>
      </c>
      <c r="I439" s="51">
        <v>17.5</v>
      </c>
      <c r="J439" s="51">
        <v>122</v>
      </c>
      <c r="K439" s="52">
        <v>87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114</v>
      </c>
      <c r="F440" s="51">
        <v>240</v>
      </c>
      <c r="G440" s="51">
        <v>17.54</v>
      </c>
      <c r="H440" s="51">
        <v>33</v>
      </c>
      <c r="I440" s="51">
        <v>76.56</v>
      </c>
      <c r="J440" s="51">
        <v>675</v>
      </c>
      <c r="K440" s="52">
        <v>179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68</v>
      </c>
      <c r="F442" s="51">
        <v>200</v>
      </c>
      <c r="G442" s="51">
        <v>0.08</v>
      </c>
      <c r="H442" s="51">
        <v>0.02</v>
      </c>
      <c r="I442" s="51">
        <v>4.95</v>
      </c>
      <c r="J442" s="51">
        <v>19</v>
      </c>
      <c r="K442" s="52" t="s">
        <v>47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67</v>
      </c>
      <c r="F443" s="51">
        <v>20</v>
      </c>
      <c r="G443" s="51">
        <v>1.32</v>
      </c>
      <c r="H443" s="51">
        <v>0.13</v>
      </c>
      <c r="I443" s="51">
        <v>9.3800000000000008</v>
      </c>
      <c r="J443" s="51">
        <v>45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49</v>
      </c>
      <c r="F444" s="51">
        <v>32.5</v>
      </c>
      <c r="G444" s="51">
        <v>2.2000000000000002</v>
      </c>
      <c r="H444" s="51">
        <v>0.39</v>
      </c>
      <c r="I444" s="51">
        <v>13.55</v>
      </c>
      <c r="J444" s="51">
        <v>63</v>
      </c>
      <c r="K444" s="52"/>
      <c r="L444" s="51"/>
    </row>
    <row r="445" spans="1:12" ht="15" x14ac:dyDescent="0.25">
      <c r="A445" s="25"/>
      <c r="B445" s="16"/>
      <c r="C445" s="11"/>
      <c r="D445" s="6" t="s">
        <v>35</v>
      </c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722.5</v>
      </c>
      <c r="G447" s="21">
        <f t="shared" ref="G447" si="233">SUM(G438:G446)</f>
        <v>25.899999999999995</v>
      </c>
      <c r="H447" s="21">
        <v>40</v>
      </c>
      <c r="I447" s="21">
        <v>125.18</v>
      </c>
      <c r="J447" s="21">
        <f t="shared" ref="J447" si="234">SUM(J438:J446)</f>
        <v>951</v>
      </c>
      <c r="K447" s="27"/>
      <c r="L447" s="21">
        <v>75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69</v>
      </c>
      <c r="F448" s="51">
        <v>100</v>
      </c>
      <c r="G448" s="51">
        <v>14.49</v>
      </c>
      <c r="H448" s="51">
        <v>14</v>
      </c>
      <c r="I448" s="51">
        <v>37.520000000000003</v>
      </c>
      <c r="J448" s="51">
        <v>339</v>
      </c>
      <c r="K448" s="52">
        <v>523</v>
      </c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50</v>
      </c>
      <c r="F449" s="51">
        <v>200</v>
      </c>
      <c r="G449" s="51"/>
      <c r="H449" s="51"/>
      <c r="I449" s="51">
        <v>20.2</v>
      </c>
      <c r="J449" s="51">
        <v>88</v>
      </c>
      <c r="K449" s="52"/>
      <c r="L449" s="51"/>
    </row>
    <row r="450" spans="1:12" ht="15" x14ac:dyDescent="0.25">
      <c r="A450" s="25"/>
      <c r="B450" s="16"/>
      <c r="C450" s="11"/>
      <c r="D450" s="6" t="s">
        <v>24</v>
      </c>
      <c r="E450" s="50" t="s">
        <v>46</v>
      </c>
      <c r="F450" s="51">
        <v>130</v>
      </c>
      <c r="G450" s="51">
        <v>0.52</v>
      </c>
      <c r="H450" s="51">
        <v>1</v>
      </c>
      <c r="I450" s="51">
        <v>12.74</v>
      </c>
      <c r="J450" s="51">
        <v>61</v>
      </c>
      <c r="K450" s="52">
        <v>231</v>
      </c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430</v>
      </c>
      <c r="G452" s="21">
        <f t="shared" ref="G452" si="235">SUM(G448:G451)</f>
        <v>15.01</v>
      </c>
      <c r="H452" s="21">
        <f t="shared" ref="H452" si="236">SUM(H448:H451)</f>
        <v>15</v>
      </c>
      <c r="I452" s="21">
        <f t="shared" ref="I452" si="237">SUM(I448:I451)</f>
        <v>70.459999999999994</v>
      </c>
      <c r="J452" s="21">
        <f t="shared" ref="J452" si="238">SUM(J448:J451)</f>
        <v>488</v>
      </c>
      <c r="K452" s="27"/>
      <c r="L452" s="21">
        <f t="shared" ref="L452" si="239">SUM(L445:L451)</f>
        <v>75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240">SUM(G453:G458)</f>
        <v>0</v>
      </c>
      <c r="H459" s="21">
        <f t="shared" ref="H459" si="241">SUM(H453:H458)</f>
        <v>0</v>
      </c>
      <c r="I459" s="21">
        <f t="shared" ref="I459" si="242">SUM(I453:I458)</f>
        <v>0</v>
      </c>
      <c r="J459" s="21">
        <f t="shared" ref="J459" si="243">SUM(J453:J458)</f>
        <v>0</v>
      </c>
      <c r="K459" s="27"/>
      <c r="L459" s="21">
        <f t="shared" ref="L459" ca="1" si="244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245">SUM(G460:G465)</f>
        <v>0</v>
      </c>
      <c r="H466" s="21">
        <f t="shared" ref="H466" si="246">SUM(H460:H465)</f>
        <v>0</v>
      </c>
      <c r="I466" s="21">
        <f t="shared" ref="I466" si="247">SUM(I460:I465)</f>
        <v>0</v>
      </c>
      <c r="J466" s="21">
        <f t="shared" ref="J466" si="248">SUM(J460:J465)</f>
        <v>0</v>
      </c>
      <c r="K466" s="27"/>
      <c r="L466" s="21">
        <f t="shared" ref="L466" ca="1" si="249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8" t="s">
        <v>4</v>
      </c>
      <c r="D467" s="69"/>
      <c r="E467" s="33"/>
      <c r="F467" s="34">
        <f>F433+F437+F447+F452+F459+F466</f>
        <v>1697.5</v>
      </c>
      <c r="G467" s="34">
        <v>61.52</v>
      </c>
      <c r="H467" s="34">
        <f t="shared" ref="H467" si="250">H433+H437+H447+H452+H459+H466</f>
        <v>69</v>
      </c>
      <c r="I467" s="34">
        <f t="shared" ref="I467" si="251">I433+I437+I447+I452+I459+I466</f>
        <v>278.17</v>
      </c>
      <c r="J467" s="34">
        <f t="shared" ref="J467" si="252">J433+J437+J447+J452+J459+J466</f>
        <v>1928</v>
      </c>
      <c r="K467" s="35"/>
      <c r="L467" s="34">
        <f t="shared" ref="L467" ca="1" si="253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115</v>
      </c>
      <c r="F468" s="48">
        <v>200</v>
      </c>
      <c r="G468" s="48">
        <v>6.38</v>
      </c>
      <c r="H468" s="48">
        <v>9</v>
      </c>
      <c r="I468" s="48">
        <v>29.1</v>
      </c>
      <c r="J468" s="48">
        <v>221</v>
      </c>
      <c r="K468" s="49">
        <v>126</v>
      </c>
      <c r="L468" s="48"/>
    </row>
    <row r="469" spans="1:12" ht="15" x14ac:dyDescent="0.25">
      <c r="A469" s="25"/>
      <c r="B469" s="16"/>
      <c r="C469" s="11"/>
      <c r="D469" s="6"/>
      <c r="E469" s="50" t="s">
        <v>101</v>
      </c>
      <c r="F469" s="51">
        <v>40</v>
      </c>
      <c r="G469" s="51">
        <v>6.58</v>
      </c>
      <c r="H469" s="51">
        <v>5</v>
      </c>
      <c r="I469" s="51">
        <v>9.3800000000000008</v>
      </c>
      <c r="J469" s="51">
        <v>115</v>
      </c>
      <c r="K469" s="52">
        <v>3</v>
      </c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116</v>
      </c>
      <c r="F470" s="51">
        <v>200</v>
      </c>
      <c r="G470" s="51">
        <v>3.1</v>
      </c>
      <c r="H470" s="51">
        <v>3.14</v>
      </c>
      <c r="I470" s="51">
        <v>19.940000000000001</v>
      </c>
      <c r="J470" s="51">
        <v>116</v>
      </c>
      <c r="K470" s="52" t="s">
        <v>47</v>
      </c>
      <c r="L470" s="51"/>
    </row>
    <row r="471" spans="1:12" ht="15" x14ac:dyDescent="0.25">
      <c r="A471" s="25"/>
      <c r="B471" s="16"/>
      <c r="C471" s="11"/>
      <c r="D471" s="7" t="s">
        <v>32</v>
      </c>
      <c r="E471" s="50"/>
      <c r="F471" s="51"/>
      <c r="G471" s="51"/>
      <c r="H471" s="51"/>
      <c r="I471" s="51"/>
      <c r="J471" s="51"/>
      <c r="K471" s="62"/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62</v>
      </c>
      <c r="F472" s="51">
        <v>150</v>
      </c>
      <c r="G472" s="51">
        <v>0.6</v>
      </c>
      <c r="H472" s="51">
        <v>0.6</v>
      </c>
      <c r="I472" s="51">
        <v>17.399999999999999</v>
      </c>
      <c r="J472" s="51">
        <v>73</v>
      </c>
      <c r="K472" s="52">
        <v>231</v>
      </c>
      <c r="L472" s="51"/>
    </row>
    <row r="473" spans="1:12" ht="15" x14ac:dyDescent="0.25">
      <c r="A473" s="25"/>
      <c r="B473" s="16"/>
      <c r="C473" s="11"/>
      <c r="D473" s="6" t="s">
        <v>35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590</v>
      </c>
      <c r="G475" s="21">
        <v>16.690000000000001</v>
      </c>
      <c r="H475" s="21">
        <v>18</v>
      </c>
      <c r="I475" s="21">
        <f t="shared" ref="I475" si="254">SUM(I468:I474)</f>
        <v>75.819999999999993</v>
      </c>
      <c r="J475" s="21">
        <f t="shared" ref="J475" si="255">SUM(J468:J474)</f>
        <v>525</v>
      </c>
      <c r="K475" s="27"/>
      <c r="L475" s="21">
        <v>75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256">SUM(G476:G478)</f>
        <v>0</v>
      </c>
      <c r="H479" s="21">
        <f t="shared" ref="H479" si="257">SUM(H476:H478)</f>
        <v>0</v>
      </c>
      <c r="I479" s="21">
        <f t="shared" ref="I479" si="258">SUM(I476:I478)</f>
        <v>0</v>
      </c>
      <c r="J479" s="21">
        <f t="shared" ref="J479" si="259">SUM(J476:J478)</f>
        <v>0</v>
      </c>
      <c r="K479" s="27"/>
      <c r="L479" s="21">
        <f t="shared" ref="L479" ca="1" si="260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117</v>
      </c>
      <c r="F480" s="51">
        <v>30</v>
      </c>
      <c r="G480" s="51">
        <v>1.73</v>
      </c>
      <c r="H480" s="51">
        <v>3</v>
      </c>
      <c r="I480" s="51">
        <v>3.45</v>
      </c>
      <c r="J480" s="51">
        <v>44</v>
      </c>
      <c r="K480" s="52">
        <v>32</v>
      </c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118</v>
      </c>
      <c r="F481" s="51">
        <v>200</v>
      </c>
      <c r="G481" s="51">
        <v>1.9</v>
      </c>
      <c r="H481" s="51">
        <v>5</v>
      </c>
      <c r="I481" s="51">
        <v>12.32</v>
      </c>
      <c r="J481" s="51">
        <v>97</v>
      </c>
      <c r="K481" s="52">
        <v>74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119</v>
      </c>
      <c r="F482" s="51">
        <v>100</v>
      </c>
      <c r="G482" s="51">
        <v>9.49</v>
      </c>
      <c r="H482" s="51">
        <v>18</v>
      </c>
      <c r="I482" s="51">
        <v>12.91</v>
      </c>
      <c r="J482" s="51">
        <v>246</v>
      </c>
      <c r="K482" s="52" t="s">
        <v>47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120</v>
      </c>
      <c r="F483" s="51">
        <v>150</v>
      </c>
      <c r="G483" s="51">
        <v>3.04</v>
      </c>
      <c r="H483" s="51">
        <v>3.86</v>
      </c>
      <c r="I483" s="51">
        <v>26.61</v>
      </c>
      <c r="J483" s="51">
        <v>152</v>
      </c>
      <c r="K483" s="52">
        <v>208</v>
      </c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77</v>
      </c>
      <c r="F484" s="51">
        <v>200</v>
      </c>
      <c r="G484" s="51">
        <v>0</v>
      </c>
      <c r="H484" s="51">
        <v>0</v>
      </c>
      <c r="I484" s="51">
        <v>9.7899999999999991</v>
      </c>
      <c r="J484" s="51">
        <v>37</v>
      </c>
      <c r="K484" s="52">
        <v>261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67</v>
      </c>
      <c r="F485" s="51">
        <v>40</v>
      </c>
      <c r="G485" s="51">
        <v>2.6</v>
      </c>
      <c r="H485" s="51">
        <v>0</v>
      </c>
      <c r="I485" s="51">
        <v>18.760000000000002</v>
      </c>
      <c r="J485" s="51">
        <v>90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49</v>
      </c>
      <c r="F486" s="51">
        <v>65</v>
      </c>
      <c r="G486" s="51">
        <v>4.3</v>
      </c>
      <c r="H486" s="51">
        <v>1</v>
      </c>
      <c r="I486" s="51">
        <v>27.11</v>
      </c>
      <c r="J486" s="51">
        <v>126</v>
      </c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785</v>
      </c>
      <c r="G489" s="21">
        <v>23.1</v>
      </c>
      <c r="H489" s="21">
        <v>30</v>
      </c>
      <c r="I489" s="21">
        <v>110.95</v>
      </c>
      <c r="J489" s="21">
        <v>791</v>
      </c>
      <c r="K489" s="27"/>
      <c r="L489" s="21">
        <v>75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51</v>
      </c>
      <c r="F490" s="51">
        <v>100</v>
      </c>
      <c r="G490" s="51">
        <v>5.7</v>
      </c>
      <c r="H490" s="51">
        <v>5</v>
      </c>
      <c r="I490" s="51">
        <v>39.07</v>
      </c>
      <c r="J490" s="51">
        <v>229</v>
      </c>
      <c r="K490" s="52">
        <v>406</v>
      </c>
      <c r="L490" s="51"/>
    </row>
    <row r="491" spans="1:12" ht="15" x14ac:dyDescent="0.25">
      <c r="A491" s="25"/>
      <c r="B491" s="16"/>
      <c r="C491" s="11"/>
      <c r="D491" s="12" t="s">
        <v>31</v>
      </c>
      <c r="E491" s="50" t="s">
        <v>50</v>
      </c>
      <c r="F491" s="51">
        <v>200</v>
      </c>
      <c r="G491" s="51"/>
      <c r="H491" s="51"/>
      <c r="I491" s="51">
        <v>20.2</v>
      </c>
      <c r="J491" s="51">
        <v>88</v>
      </c>
      <c r="K491" s="52"/>
      <c r="L491" s="51"/>
    </row>
    <row r="492" spans="1:12" ht="15" x14ac:dyDescent="0.25">
      <c r="A492" s="25"/>
      <c r="B492" s="16"/>
      <c r="C492" s="11"/>
      <c r="D492" s="6" t="s">
        <v>24</v>
      </c>
      <c r="E492" s="50" t="s">
        <v>56</v>
      </c>
      <c r="F492" s="51">
        <v>130</v>
      </c>
      <c r="G492" s="51">
        <v>0.46</v>
      </c>
      <c r="H492" s="51"/>
      <c r="I492" s="51">
        <v>11.85</v>
      </c>
      <c r="J492" s="51">
        <v>52</v>
      </c>
      <c r="K492" s="52">
        <v>231</v>
      </c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430</v>
      </c>
      <c r="G494" s="21">
        <f t="shared" ref="G494" si="261">SUM(G490:G493)</f>
        <v>6.16</v>
      </c>
      <c r="H494" s="21">
        <f t="shared" ref="H494" si="262">SUM(H490:H493)</f>
        <v>5</v>
      </c>
      <c r="I494" s="21">
        <f t="shared" ref="I494" si="263">SUM(I490:I493)</f>
        <v>71.11999999999999</v>
      </c>
      <c r="J494" s="21">
        <f t="shared" ref="J494" si="264">SUM(J490:J493)</f>
        <v>369</v>
      </c>
      <c r="K494" s="27"/>
      <c r="L494" s="21">
        <f t="shared" ref="L494" si="265">SUM(L487:L493)</f>
        <v>75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266">SUM(G495:G500)</f>
        <v>0</v>
      </c>
      <c r="H501" s="21">
        <f t="shared" ref="H501" si="267">SUM(H495:H500)</f>
        <v>0</v>
      </c>
      <c r="I501" s="21">
        <f t="shared" ref="I501" si="268">SUM(I495:I500)</f>
        <v>0</v>
      </c>
      <c r="J501" s="21">
        <f t="shared" ref="J501" si="269">SUM(J495:J500)</f>
        <v>0</v>
      </c>
      <c r="K501" s="27"/>
      <c r="L501" s="21">
        <f t="shared" ref="L501" ca="1" si="270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271">SUM(G502:G507)</f>
        <v>0</v>
      </c>
      <c r="H508" s="21">
        <f t="shared" ref="H508" si="272">SUM(H502:H507)</f>
        <v>0</v>
      </c>
      <c r="I508" s="21">
        <f t="shared" ref="I508" si="273">SUM(I502:I507)</f>
        <v>0</v>
      </c>
      <c r="J508" s="21">
        <f t="shared" ref="J508" si="274">SUM(J502:J507)</f>
        <v>0</v>
      </c>
      <c r="K508" s="27"/>
      <c r="L508" s="21">
        <f t="shared" ref="L508" ca="1" si="275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8" t="s">
        <v>4</v>
      </c>
      <c r="D509" s="69"/>
      <c r="E509" s="33"/>
      <c r="F509" s="34">
        <f>F475+F479+F489+F494+F501+F508</f>
        <v>1805</v>
      </c>
      <c r="G509" s="34">
        <v>45.92</v>
      </c>
      <c r="H509" s="34">
        <f t="shared" ref="H509" si="276">H475+H479+H489+H494+H501+H508</f>
        <v>53</v>
      </c>
      <c r="I509" s="34">
        <f t="shared" ref="I509" si="277">I475+I479+I489+I494+I501+I508</f>
        <v>257.89</v>
      </c>
      <c r="J509" s="34">
        <f t="shared" ref="J509" si="278">J475+J479+J489+J494+J501+J508</f>
        <v>1685</v>
      </c>
      <c r="K509" s="35"/>
      <c r="L509" s="34">
        <f t="shared" ref="L509" ca="1" si="279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280">SUM(G510:G516)</f>
        <v>0</v>
      </c>
      <c r="H517" s="21">
        <f t="shared" ref="H517" si="281">SUM(H510:H516)</f>
        <v>0</v>
      </c>
      <c r="I517" s="21">
        <f t="shared" ref="I517" si="282">SUM(I510:I516)</f>
        <v>0</v>
      </c>
      <c r="J517" s="21">
        <f t="shared" ref="J517" si="283">SUM(J510:J516)</f>
        <v>0</v>
      </c>
      <c r="K517" s="27"/>
      <c r="L517" s="21">
        <f t="shared" ref="L517" si="284">SUM(L510:L516)</f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285">SUM(G518:G520)</f>
        <v>0</v>
      </c>
      <c r="H521" s="21">
        <f t="shared" ref="H521" si="286">SUM(H518:H520)</f>
        <v>0</v>
      </c>
      <c r="I521" s="21">
        <f t="shared" ref="I521" si="287">SUM(I518:I520)</f>
        <v>0</v>
      </c>
      <c r="J521" s="21">
        <f t="shared" ref="J521" si="288">SUM(J518:J520)</f>
        <v>0</v>
      </c>
      <c r="K521" s="27"/>
      <c r="L521" s="21">
        <f t="shared" ref="L521" ca="1" si="289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290">SUM(G522:G530)</f>
        <v>0</v>
      </c>
      <c r="H531" s="21">
        <f t="shared" ref="H531" si="291">SUM(H522:H530)</f>
        <v>0</v>
      </c>
      <c r="I531" s="21">
        <f t="shared" ref="I531" si="292">SUM(I522:I530)</f>
        <v>0</v>
      </c>
      <c r="J531" s="21">
        <f t="shared" ref="J531" si="293">SUM(J522:J530)</f>
        <v>0</v>
      </c>
      <c r="K531" s="27"/>
      <c r="L531" s="21">
        <f t="shared" ref="L531" ca="1" si="294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295">SUM(G532:G535)</f>
        <v>0</v>
      </c>
      <c r="H536" s="21">
        <f t="shared" ref="H536" si="296">SUM(H532:H535)</f>
        <v>0</v>
      </c>
      <c r="I536" s="21">
        <f t="shared" ref="I536" si="297">SUM(I532:I535)</f>
        <v>0</v>
      </c>
      <c r="J536" s="21">
        <f t="shared" ref="J536" si="298">SUM(J532:J535)</f>
        <v>0</v>
      </c>
      <c r="K536" s="27"/>
      <c r="L536" s="21">
        <f t="shared" ref="L536" ca="1" si="299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00">SUM(G537:G542)</f>
        <v>0</v>
      </c>
      <c r="H543" s="21">
        <f t="shared" ref="H543" si="301">SUM(H537:H542)</f>
        <v>0</v>
      </c>
      <c r="I543" s="21">
        <f t="shared" ref="I543" si="302">SUM(I537:I542)</f>
        <v>0</v>
      </c>
      <c r="J543" s="21">
        <f t="shared" ref="J543" si="303">SUM(J537:J542)</f>
        <v>0</v>
      </c>
      <c r="K543" s="27"/>
      <c r="L543" s="21">
        <f t="shared" ref="L543" ca="1" si="304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05">SUM(G544:G549)</f>
        <v>0</v>
      </c>
      <c r="H550" s="21">
        <f t="shared" ref="H550" si="306">SUM(H544:H549)</f>
        <v>0</v>
      </c>
      <c r="I550" s="21">
        <f t="shared" ref="I550" si="307">SUM(I544:I549)</f>
        <v>0</v>
      </c>
      <c r="J550" s="21">
        <f t="shared" ref="J550" si="308">SUM(J544:J549)</f>
        <v>0</v>
      </c>
      <c r="K550" s="27"/>
      <c r="L550" s="21">
        <f t="shared" ref="L550" ca="1" si="309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8" t="s">
        <v>4</v>
      </c>
      <c r="D551" s="69"/>
      <c r="E551" s="33"/>
      <c r="F551" s="34">
        <f>F517+F521+F531+F536+F543+F550</f>
        <v>0</v>
      </c>
      <c r="G551" s="34">
        <f t="shared" ref="G551" si="310">G517+G521+G531+G536+G543+G550</f>
        <v>0</v>
      </c>
      <c r="H551" s="34">
        <f t="shared" ref="H551" si="311">H517+H521+H531+H536+H543+H550</f>
        <v>0</v>
      </c>
      <c r="I551" s="34">
        <f t="shared" ref="I551" si="312">I517+I521+I531+I536+I543+I550</f>
        <v>0</v>
      </c>
      <c r="J551" s="34">
        <f t="shared" ref="J551" si="313">J517+J521+J531+J536+J543+J550</f>
        <v>0</v>
      </c>
      <c r="K551" s="35"/>
      <c r="L551" s="34">
        <f t="shared" ref="L551" ca="1" si="314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15">SUM(G552:G558)</f>
        <v>0</v>
      </c>
      <c r="H559" s="21">
        <f t="shared" ref="H559" si="316">SUM(H552:H558)</f>
        <v>0</v>
      </c>
      <c r="I559" s="21">
        <f t="shared" ref="I559" si="317">SUM(I552:I558)</f>
        <v>0</v>
      </c>
      <c r="J559" s="21">
        <f t="shared" ref="J559" si="318">SUM(J552:J558)</f>
        <v>0</v>
      </c>
      <c r="K559" s="27"/>
      <c r="L559" s="21">
        <f t="shared" ref="L559" si="319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20">SUM(G560:G562)</f>
        <v>0</v>
      </c>
      <c r="H563" s="21">
        <f t="shared" ref="H563" si="321">SUM(H560:H562)</f>
        <v>0</v>
      </c>
      <c r="I563" s="21">
        <f t="shared" ref="I563" si="322">SUM(I560:I562)</f>
        <v>0</v>
      </c>
      <c r="J563" s="21">
        <f t="shared" ref="J563" si="323">SUM(J560:J562)</f>
        <v>0</v>
      </c>
      <c r="K563" s="27"/>
      <c r="L563" s="21">
        <f t="shared" ref="L563" ca="1" si="324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325">SUM(G564:G572)</f>
        <v>0</v>
      </c>
      <c r="H573" s="21">
        <f t="shared" ref="H573" si="326">SUM(H564:H572)</f>
        <v>0</v>
      </c>
      <c r="I573" s="21">
        <f t="shared" ref="I573" si="327">SUM(I564:I572)</f>
        <v>0</v>
      </c>
      <c r="J573" s="21">
        <f t="shared" ref="J573" si="328">SUM(J564:J572)</f>
        <v>0</v>
      </c>
      <c r="K573" s="27"/>
      <c r="L573" s="21">
        <f t="shared" ref="L573" ca="1" si="329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330">SUM(G574:G577)</f>
        <v>0</v>
      </c>
      <c r="H578" s="21">
        <f t="shared" ref="H578" si="331">SUM(H574:H577)</f>
        <v>0</v>
      </c>
      <c r="I578" s="21">
        <f t="shared" ref="I578" si="332">SUM(I574:I577)</f>
        <v>0</v>
      </c>
      <c r="J578" s="21">
        <f t="shared" ref="J578" si="333">SUM(J574:J577)</f>
        <v>0</v>
      </c>
      <c r="K578" s="27"/>
      <c r="L578" s="21">
        <f t="shared" ref="L578" ca="1" si="334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335">SUM(G579:G584)</f>
        <v>0</v>
      </c>
      <c r="H585" s="21">
        <f t="shared" ref="H585" si="336">SUM(H579:H584)</f>
        <v>0</v>
      </c>
      <c r="I585" s="21">
        <f t="shared" ref="I585" si="337">SUM(I579:I584)</f>
        <v>0</v>
      </c>
      <c r="J585" s="21">
        <f t="shared" ref="J585" si="338">SUM(J579:J584)</f>
        <v>0</v>
      </c>
      <c r="K585" s="27"/>
      <c r="L585" s="21">
        <f t="shared" ref="L585" ca="1" si="339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340">SUM(G586:G591)</f>
        <v>0</v>
      </c>
      <c r="H592" s="21">
        <f t="shared" ref="H592" si="341">SUM(H586:H591)</f>
        <v>0</v>
      </c>
      <c r="I592" s="21">
        <f t="shared" ref="I592" si="342">SUM(I586:I591)</f>
        <v>0</v>
      </c>
      <c r="J592" s="21">
        <f t="shared" ref="J592" si="343">SUM(J586:J591)</f>
        <v>0</v>
      </c>
      <c r="K592" s="27"/>
      <c r="L592" s="21">
        <f t="shared" ref="L592" ca="1" si="344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5" t="s">
        <v>4</v>
      </c>
      <c r="D593" s="66"/>
      <c r="E593" s="39"/>
      <c r="F593" s="40">
        <f>F559+F563+F573+F578+F585+F592</f>
        <v>0</v>
      </c>
      <c r="G593" s="40">
        <f t="shared" ref="G593" si="345">G559+G563+G573+G578+G585+G592</f>
        <v>0</v>
      </c>
      <c r="H593" s="40">
        <f t="shared" ref="H593" si="346">H559+H563+H573+H578+H585+H592</f>
        <v>0</v>
      </c>
      <c r="I593" s="40">
        <f t="shared" ref="I593" si="347">I559+I563+I573+I578+I585+I592</f>
        <v>0</v>
      </c>
      <c r="J593" s="40">
        <f t="shared" ref="J593" si="348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7" t="s">
        <v>5</v>
      </c>
      <c r="D594" s="67"/>
      <c r="E594" s="6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1628.5</v>
      </c>
      <c r="G594" s="42">
        <f t="shared" ref="G594:L594" si="34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49.917999999999999</v>
      </c>
      <c r="H594" s="42">
        <f t="shared" si="349"/>
        <v>56.5</v>
      </c>
      <c r="I594" s="42">
        <f t="shared" si="349"/>
        <v>272.17400000000004</v>
      </c>
      <c r="J594" s="42">
        <f t="shared" si="349"/>
        <v>1760.4</v>
      </c>
      <c r="K594" s="42"/>
      <c r="L594" s="42" t="e">
        <f t="shared" ca="1" si="349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dcterms:created xsi:type="dcterms:W3CDTF">2022-05-16T14:23:56Z</dcterms:created>
  <dcterms:modified xsi:type="dcterms:W3CDTF">2024-01-26T10:50:31Z</dcterms:modified>
</cp:coreProperties>
</file>